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7490" windowHeight="10770" activeTab="6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  <sheet name="прил 8" sheetId="7" r:id="rId7"/>
    <sheet name="прил 9" sheetId="8" r:id="rId8"/>
  </sheets>
  <externalReferences>
    <externalReference r:id="rId9"/>
  </externalReferences>
  <definedNames>
    <definedName name="_xlnm.Print_Area" localSheetId="1">'прил 3'!$A$1:$CX$35</definedName>
    <definedName name="_xlnm.Print_Area" localSheetId="2">'прил 4'!$A$1:$CX$39</definedName>
    <definedName name="_xlnm.Print_Area" localSheetId="3">'прил 5'!$A$1:$CX$46</definedName>
    <definedName name="_xlnm.Print_Area" localSheetId="7">'прил 9'!$A$1:$CX$35</definedName>
  </definedNames>
  <calcPr calcId="144525"/>
</workbook>
</file>

<file path=xl/calcChain.xml><?xml version="1.0" encoding="utf-8"?>
<calcChain xmlns="http://schemas.openxmlformats.org/spreadsheetml/2006/main">
  <c r="CD39" i="4" l="1"/>
  <c r="AS24" i="3" l="1"/>
  <c r="CJ17" i="2"/>
  <c r="CJ19" i="2"/>
  <c r="CJ18" i="2"/>
  <c r="BJ25" i="4" l="1"/>
  <c r="BJ21" i="4" s="1"/>
  <c r="BJ15" i="4" s="1"/>
  <c r="BJ29" i="4"/>
  <c r="BJ28" i="4"/>
  <c r="BJ27" i="4"/>
  <c r="BJ24" i="4"/>
  <c r="BJ23" i="4"/>
  <c r="BJ18" i="4"/>
  <c r="BJ17" i="4"/>
  <c r="BJ20" i="4"/>
  <c r="BJ19" i="4"/>
  <c r="BM24" i="3" l="1"/>
  <c r="BM14" i="3"/>
  <c r="AS14" i="3" s="1"/>
  <c r="BJ32" i="4" l="1"/>
  <c r="CD38" i="4" l="1"/>
  <c r="CD34" i="4" l="1"/>
  <c r="CD32" i="4" s="1"/>
  <c r="BM23" i="3" l="1"/>
  <c r="BM26" i="3" s="1"/>
  <c r="BM29" i="3" s="1"/>
  <c r="BM30" i="3" s="1"/>
  <c r="CG13" i="3" l="1"/>
  <c r="CG14" i="3" s="1"/>
  <c r="AS13" i="3" s="1"/>
  <c r="CG29" i="3" l="1"/>
  <c r="CG30" i="3" s="1"/>
  <c r="AS30" i="3" l="1"/>
  <c r="AS29" i="3" l="1"/>
  <c r="CG26" i="3"/>
  <c r="CG27" i="3" s="1"/>
  <c r="AS27" i="3" l="1"/>
  <c r="AS26" i="3" l="1"/>
  <c r="CG23" i="3" l="1"/>
  <c r="CG24" i="3" s="1"/>
  <c r="BU17" i="2"/>
  <c r="DA30" i="3" l="1"/>
  <c r="AS23" i="3" l="1"/>
  <c r="CY15" i="4" s="1"/>
  <c r="CZ30" i="3"/>
  <c r="BJ40" i="4"/>
  <c r="CD24" i="4" l="1"/>
  <c r="CD20" i="4"/>
  <c r="CD29" i="4"/>
  <c r="CD31" i="4"/>
  <c r="CD23" i="4"/>
  <c r="CD27" i="4"/>
  <c r="CD30" i="4"/>
  <c r="CD18" i="4"/>
  <c r="CD19" i="4"/>
  <c r="CD28" i="4"/>
  <c r="CD17" i="4"/>
  <c r="CD25" i="4" l="1"/>
  <c r="CD21" i="4" s="1"/>
  <c r="CD15" i="4"/>
  <c r="CD40" i="4" s="1"/>
</calcChain>
</file>

<file path=xl/sharedStrings.xml><?xml version="1.0" encoding="utf-8"?>
<sst xmlns="http://schemas.openxmlformats.org/spreadsheetml/2006/main" count="308" uniqueCount="174">
  <si>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</si>
  <si>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</si>
  <si>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</si>
  <si>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</si>
  <si>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</si>
  <si>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</si>
  <si>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</si>
  <si>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</si>
  <si>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</si>
  <si>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</si>
  <si>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</si>
  <si>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</si>
  <si>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</si>
  <si>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</si>
  <si>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</si>
  <si>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</si>
  <si>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</si>
  <si>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</si>
  <si>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</si>
  <si>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</si>
  <si>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</si>
  <si>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</si>
  <si>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</si>
  <si>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</si>
  <si>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</si>
  <si>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</si>
  <si>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</si>
  <si>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</si>
  <si>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</si>
  <si>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</si>
  <si>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</si>
  <si>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</si>
  <si>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</si>
  <si>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</si>
  <si>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</si>
  <si>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</si>
  <si>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</si>
  <si>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</si>
  <si>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</si>
  <si>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</si>
  <si>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</si>
  <si>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</si>
  <si>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</si>
  <si>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</si>
  <si>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</si>
  <si>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</si>
  <si>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</si>
  <si>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</si>
  <si>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</si>
  <si>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</si>
  <si>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</si>
  <si>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</si>
  <si>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</si>
  <si>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</si>
  <si>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</si>
  <si>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</si>
  <si>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</si>
  <si>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</si>
  <si>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</si>
  <si>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</si>
  <si>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</si>
  <si>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</si>
  <si>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</si>
  <si>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</si>
  <si>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</si>
  <si>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</si>
  <si>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</si>
  <si>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</si>
  <si>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</si>
  <si>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</si>
  <si>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</si>
  <si>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</si>
  <si>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</si>
  <si>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</si>
  <si>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</si>
  <si>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</si>
  <si>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</si>
  <si>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</si>
  <si>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</si>
  <si>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</si>
  <si>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</si>
  <si>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</si>
  <si>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</si>
  <si>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</si>
  <si>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</si>
  <si>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</si>
  <si>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</si>
  <si>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</si>
  <si>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</si>
  <si>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</si>
  <si>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</si>
  <si>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</si>
  <si>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</si>
  <si>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</si>
  <si>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</si>
  <si>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</si>
  <si>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</si>
  <si>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</si>
  <si>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</si>
  <si>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</si>
  <si>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</si>
  <si>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</si>
  <si>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</si>
  <si>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</si>
  <si>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</si>
  <si>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</si>
  <si>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</si>
  <si>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</si>
  <si>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</si>
  <si>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</si>
  <si>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</si>
  <si>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</si>
  <si>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</si>
  <si>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</si>
  <si>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</si>
  <si>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</si>
  <si>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</si>
  <si>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</si>
  <si>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</si>
  <si>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</si>
  <si>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</si>
  <si>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</si>
  <si>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</si>
  <si>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</si>
  <si>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</si>
  <si>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</si>
  <si>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</si>
  <si>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</si>
  <si>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</si>
  <si>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</si>
  <si>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</si>
  <si>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</si>
  <si>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</si>
  <si>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</si>
  <si>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</si>
  <si>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</si>
  <si>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</si>
  <si>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</si>
  <si>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</si>
  <si>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</si>
  <si>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</si>
  <si>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</si>
  <si>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</si>
  <si>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</si>
  <si>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</si>
  <si>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</si>
  <si>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</si>
  <si>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</si>
  <si>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</si>
  <si>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</si>
  <si>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Шарафутдинов Борис Шафигулович</t>
  </si>
  <si>
    <t>info@dv.oen.su</t>
  </si>
  <si>
    <t>8 (4212) 46-33-19; 46-33-20; 46-33-61</t>
  </si>
  <si>
    <t xml:space="preserve"> 8 (4212) 46-33-19; 46-33-20; 46-33-61</t>
  </si>
  <si>
    <t>х</t>
  </si>
  <si>
    <t>Заместитель директора по экономике и финансам</t>
  </si>
  <si>
    <t>С.А. Фатеев</t>
  </si>
  <si>
    <t>А.Н. Коростылев</t>
  </si>
  <si>
    <t>Прокладка одной КЛ в траншее</t>
  </si>
  <si>
    <t>Прокладка двух КЛ в траншее</t>
  </si>
  <si>
    <t>Прокладка двух КЛ в трубах с восстановлением асфальта</t>
  </si>
  <si>
    <t>Устройство закрытого перехода методом ГНБ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</si>
  <si>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 в ценах 2001 года.</t>
    </r>
  </si>
  <si>
    <t>Акционерное общество «Оборонэнерго» филиал «Дальневосточный»</t>
  </si>
  <si>
    <t>АО  «Оборонэнерго» филиал "Дальневосточный"</t>
  </si>
  <si>
    <r>
      <rPr>
        <b/>
        <u/>
        <sz val="14"/>
        <color theme="1"/>
        <rFont val="Times New Roman"/>
        <family val="1"/>
        <charset val="204"/>
      </rPr>
      <t>АО  «Оборонэнерго» филиал "Дальневосточный"</t>
    </r>
    <r>
      <rPr>
        <b/>
        <sz val="14"/>
        <color theme="1"/>
        <rFont val="Times New Roman"/>
        <family val="1"/>
        <charset val="204"/>
      </rPr>
      <t xml:space="preserve">    на 2019 год</t>
    </r>
  </si>
  <si>
    <t>680014, г. Хабаровск, Восточное шоссе, 30а</t>
  </si>
  <si>
    <t>107140, г. Москва, ул. Русаковская, д. 13, стр. 19, 21-25</t>
  </si>
  <si>
    <t>2019</t>
  </si>
  <si>
    <t>в границах Амурской области</t>
  </si>
  <si>
    <t>Филиал "Дальневосточный" АО "Оборонэнерго" 
в границах Амурской области</t>
  </si>
  <si>
    <t>Итого (размер необходимой валовой выручки)</t>
  </si>
  <si>
    <t>Начальник управления технологических присоединений</t>
  </si>
  <si>
    <t>и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</si>
</sst>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7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 indent="15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5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7" fillId="0" borderId="0" xfId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1" fontId="0" fillId="0" borderId="0" xfId="0" applyNumberFormat="1"/>
    <xf numFmtId="0" fontId="5" fillId="0" borderId="0" xfId="0" applyFont="1" applyAlignment="1">
      <alignment vertical="top" wrapText="1"/>
    </xf>
    <xf numFmtId="0" fontId="18" fillId="0" borderId="0" xfId="0" applyFont="1"/>
    <xf numFmtId="4" fontId="0" fillId="0" borderId="0" xfId="0" applyNumberFormat="1"/>
    <xf numFmtId="0" fontId="19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5" fillId="0" borderId="5" xfId="1" applyFont="1" applyBorder="1" applyAlignment="1">
      <alignment horizontal="center" vertical="top"/>
    </xf>
    <xf numFmtId="4" fontId="15" fillId="2" borderId="2" xfId="1" applyNumberFormat="1" applyFont="1" applyFill="1" applyBorder="1" applyAlignment="1">
      <alignment horizontal="center" vertical="top"/>
    </xf>
    <xf numFmtId="0" fontId="15" fillId="2" borderId="2" xfId="1" applyFont="1" applyFill="1" applyBorder="1" applyAlignment="1">
      <alignment horizontal="center" vertical="top"/>
    </xf>
    <xf numFmtId="0" fontId="15" fillId="0" borderId="4" xfId="1" applyFont="1" applyBorder="1" applyAlignment="1">
      <alignment horizontal="center" vertical="top"/>
    </xf>
    <xf numFmtId="0" fontId="15" fillId="0" borderId="3" xfId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0" fontId="15" fillId="0" borderId="7" xfId="1" applyFont="1" applyBorder="1" applyAlignment="1">
      <alignment horizontal="center" vertical="top"/>
    </xf>
    <xf numFmtId="0" fontId="13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15" fillId="0" borderId="2" xfId="1" applyFont="1" applyBorder="1" applyAlignment="1">
      <alignment horizontal="center" vertical="top"/>
    </xf>
    <xf numFmtId="0" fontId="15" fillId="2" borderId="5" xfId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10" fillId="0" borderId="7" xfId="1" applyFont="1" applyFill="1" applyBorder="1" applyAlignment="1">
      <alignment horizont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top"/>
    </xf>
    <xf numFmtId="49" fontId="10" fillId="0" borderId="7" xfId="1" applyNumberFormat="1" applyFont="1" applyFill="1" applyBorder="1" applyAlignment="1">
      <alignment horizontal="center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5" fillId="0" borderId="5" xfId="1" applyFont="1" applyBorder="1" applyAlignment="1">
      <alignment horizontal="center" vertical="center" wrapText="1"/>
    </xf>
    <xf numFmtId="4" fontId="15" fillId="2" borderId="5" xfId="1" applyNumberFormat="1" applyFont="1" applyFill="1" applyBorder="1" applyAlignment="1">
      <alignment horizontal="center" vertical="top"/>
    </xf>
    <xf numFmtId="4" fontId="15" fillId="2" borderId="3" xfId="1" applyNumberFormat="1" applyFont="1" applyFill="1" applyBorder="1" applyAlignment="1">
      <alignment horizontal="center" vertical="top"/>
    </xf>
    <xf numFmtId="4" fontId="15" fillId="2" borderId="4" xfId="1" applyNumberFormat="1" applyFont="1" applyFill="1" applyBorder="1" applyAlignment="1">
      <alignment horizontal="center" vertical="top"/>
    </xf>
    <xf numFmtId="4" fontId="15" fillId="2" borderId="6" xfId="1" applyNumberFormat="1" applyFont="1" applyFill="1" applyBorder="1" applyAlignment="1">
      <alignment horizontal="center" vertical="top"/>
    </xf>
    <xf numFmtId="0" fontId="15" fillId="0" borderId="5" xfId="1" applyFont="1" applyFill="1" applyBorder="1" applyAlignment="1">
      <alignment horizontal="left" vertical="top" wrapText="1"/>
    </xf>
    <xf numFmtId="4" fontId="15" fillId="0" borderId="5" xfId="1" applyNumberFormat="1" applyFont="1" applyBorder="1" applyAlignment="1">
      <alignment horizontal="center" vertical="top"/>
    </xf>
    <xf numFmtId="0" fontId="10" fillId="0" borderId="0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left" vertical="top" wrapText="1" indent="1"/>
    </xf>
    <xf numFmtId="4" fontId="15" fillId="0" borderId="13" xfId="1" applyNumberFormat="1" applyFont="1" applyBorder="1" applyAlignment="1">
      <alignment horizontal="center" vertical="top"/>
    </xf>
    <xf numFmtId="0" fontId="15" fillId="0" borderId="13" xfId="1" applyFont="1" applyBorder="1" applyAlignment="1">
      <alignment horizontal="center" vertical="top"/>
    </xf>
    <xf numFmtId="0" fontId="15" fillId="0" borderId="14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0" fontId="15" fillId="0" borderId="15" xfId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 indent="2"/>
    </xf>
    <xf numFmtId="2" fontId="15" fillId="0" borderId="13" xfId="1" applyNumberFormat="1" applyFont="1" applyFill="1" applyBorder="1" applyAlignment="1">
      <alignment horizontal="center" vertical="top"/>
    </xf>
    <xf numFmtId="0" fontId="15" fillId="0" borderId="13" xfId="1" applyFont="1" applyFill="1" applyBorder="1" applyAlignment="1">
      <alignment horizontal="center" vertical="top"/>
    </xf>
    <xf numFmtId="4" fontId="15" fillId="0" borderId="13" xfId="1" applyNumberFormat="1" applyFont="1" applyFill="1" applyBorder="1" applyAlignment="1">
      <alignment horizontal="center" vertical="top"/>
    </xf>
    <xf numFmtId="2" fontId="15" fillId="0" borderId="13" xfId="1" applyNumberFormat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 indent="3"/>
    </xf>
    <xf numFmtId="0" fontId="15" fillId="0" borderId="13" xfId="1" applyFont="1" applyFill="1" applyBorder="1" applyAlignment="1">
      <alignment horizontal="left" vertical="top" wrapText="1" indent="1"/>
    </xf>
    <xf numFmtId="4" fontId="15" fillId="0" borderId="2" xfId="1" applyNumberFormat="1" applyFont="1" applyBorder="1" applyAlignment="1">
      <alignment horizontal="center" vertical="top"/>
    </xf>
    <xf numFmtId="0" fontId="15" fillId="0" borderId="9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4" fontId="15" fillId="0" borderId="2" xfId="1" applyNumberFormat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4" fontId="15" fillId="0" borderId="5" xfId="1" applyNumberFormat="1" applyFont="1" applyFill="1" applyBorder="1" applyAlignment="1">
      <alignment horizontal="center" vertical="top"/>
    </xf>
    <xf numFmtId="0" fontId="15" fillId="0" borderId="5" xfId="1" applyFont="1" applyFill="1" applyBorder="1" applyAlignment="1">
      <alignment horizontal="center" vertical="top"/>
    </xf>
    <xf numFmtId="164" fontId="15" fillId="0" borderId="5" xfId="1" applyNumberFormat="1" applyFont="1" applyFill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15" fillId="0" borderId="6" xfId="1" applyFont="1" applyBorder="1" applyAlignment="1">
      <alignment horizontal="center" vertical="top"/>
    </xf>
    <xf numFmtId="4" fontId="15" fillId="0" borderId="1" xfId="1" applyNumberFormat="1" applyFont="1" applyBorder="1" applyAlignment="1">
      <alignment horizontal="center" vertical="top"/>
    </xf>
    <xf numFmtId="0" fontId="15" fillId="0" borderId="1" xfId="1" applyFont="1" applyBorder="1" applyAlignment="1">
      <alignment horizontal="center" vertical="top"/>
    </xf>
    <xf numFmtId="0" fontId="15" fillId="0" borderId="13" xfId="1" applyFont="1" applyFill="1" applyBorder="1" applyAlignment="1">
      <alignment horizontal="left" vertical="top" wrapText="1"/>
    </xf>
    <xf numFmtId="0" fontId="15" fillId="0" borderId="12" xfId="1" applyFont="1" applyBorder="1" applyAlignment="1">
      <alignment horizontal="center" vertical="top"/>
    </xf>
    <xf numFmtId="0" fontId="15" fillId="0" borderId="11" xfId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/>
    </xf>
    <xf numFmtId="0" fontId="15" fillId="0" borderId="1" xfId="1" applyFont="1" applyFill="1" applyBorder="1" applyAlignment="1">
      <alignment horizontal="left" vertical="top" wrapText="1"/>
    </xf>
    <xf numFmtId="4" fontId="15" fillId="0" borderId="1" xfId="1" applyNumberFormat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4" fontId="15" fillId="0" borderId="14" xfId="1" applyNumberFormat="1" applyFont="1" applyFill="1" applyBorder="1" applyAlignment="1">
      <alignment horizontal="center" vertical="top"/>
    </xf>
    <xf numFmtId="4" fontId="15" fillId="0" borderId="0" xfId="1" applyNumberFormat="1" applyFont="1" applyFill="1" applyBorder="1" applyAlignment="1">
      <alignment horizontal="center" vertical="top"/>
    </xf>
    <xf numFmtId="4" fontId="15" fillId="0" borderId="15" xfId="1" applyNumberFormat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left" vertical="top" wrapText="1" indent="2"/>
    </xf>
    <xf numFmtId="49" fontId="15" fillId="0" borderId="0" xfId="1" applyNumberFormat="1" applyFont="1" applyFill="1" applyBorder="1" applyAlignment="1">
      <alignment horizontal="left" vertical="top" wrapText="1" indent="1"/>
    </xf>
    <xf numFmtId="49" fontId="15" fillId="0" borderId="15" xfId="1" applyNumberFormat="1" applyFont="1" applyFill="1" applyBorder="1" applyAlignment="1">
      <alignment horizontal="left" vertical="top" wrapText="1" indent="1"/>
    </xf>
    <xf numFmtId="49" fontId="15" fillId="0" borderId="7" xfId="1" applyNumberFormat="1" applyFont="1" applyFill="1" applyBorder="1" applyAlignment="1">
      <alignment horizontal="left" vertical="top" wrapText="1" indent="1"/>
    </xf>
    <xf numFmtId="49" fontId="15" fillId="0" borderId="8" xfId="1" applyNumberFormat="1" applyFont="1" applyFill="1" applyBorder="1" applyAlignment="1">
      <alignment horizontal="left" vertical="top" wrapText="1" indent="1"/>
    </xf>
    <xf numFmtId="0" fontId="15" fillId="0" borderId="0" xfId="1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left" vertical="top" wrapText="1"/>
    </xf>
    <xf numFmtId="0" fontId="8" fillId="0" borderId="5" xfId="2" applyFont="1" applyBorder="1" applyAlignment="1">
      <alignment horizontal="center" vertical="top"/>
    </xf>
    <xf numFmtId="0" fontId="8" fillId="0" borderId="5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 inden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justify" vertical="top" wrapText="1"/>
    </xf>
    <xf numFmtId="0" fontId="15" fillId="0" borderId="5" xfId="2" applyFont="1" applyFill="1" applyBorder="1" applyAlignment="1">
      <alignment horizontal="left" vertical="top" wrapText="1" indent="1"/>
    </xf>
    <xf numFmtId="0" fontId="15" fillId="0" borderId="5" xfId="2" applyFont="1" applyBorder="1" applyAlignment="1">
      <alignment horizontal="center" vertical="top"/>
    </xf>
    <xf numFmtId="0" fontId="15" fillId="0" borderId="5" xfId="2" applyFont="1" applyFill="1" applyBorder="1" applyAlignment="1">
      <alignment horizontal="left" vertical="top" wrapText="1"/>
    </xf>
    <xf numFmtId="0" fontId="15" fillId="0" borderId="11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 wrapText="1"/>
    </xf>
    <xf numFmtId="0" fontId="8" fillId="2" borderId="5" xfId="2" applyFont="1" applyFill="1" applyBorder="1" applyAlignment="1">
      <alignment horizontal="center" vertical="top"/>
    </xf>
    <xf numFmtId="0" fontId="15" fillId="2" borderId="5" xfId="2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9;&#1050;&#1054;&#1053;&#1054;&#1052;&#1048;&#1063;&#1045;&#1057;&#1050;&#1048;&#1049;\&#1055;&#1040;&#1042;&#1051;&#1054;&#1042;&#1040;%20&#1042;.&#1040;\&#1057;&#1058;&#1040;&#1042;&#1050;&#1048;%202018\&#1045;&#1040;&#1054;\&#1088;&#1072;&#1089;&#1095;&#1077;&#1090;%20&#1057;1,&#1057;2,&#1057;3,&#1057;4%20&#1045;&#1040;&#105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трат на 1 ТП- прил.1."/>
      <sheetName val="НВВ по меропр. - прил.2"/>
      <sheetName val="Расчет С1-прил.3"/>
      <sheetName val="УАЗ"/>
      <sheetName val="ФОТ-необходимо заполнить"/>
      <sheetName val="ставка С1 (2)"/>
      <sheetName val="на сайт стандарт ставки"/>
      <sheetName val="ставки за ед макс мощ (2)"/>
      <sheetName val="факт 2015"/>
      <sheetName val="ПЛАН СТРОИТЕЛЬСТВА"/>
      <sheetName val="Приложение 2"/>
      <sheetName val="накл"/>
    </sheetNames>
    <sheetDataSet>
      <sheetData sheetId="0"/>
      <sheetData sheetId="1">
        <row r="96">
          <cell r="O9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7" zoomScale="80" zoomScaleNormal="80" workbookViewId="0">
      <selection activeCell="A13" sqref="A13"/>
    </sheetView>
  </sheetViews>
  <sheetFormatPr defaultRowHeight="15" x14ac:dyDescent="0.25"/>
  <cols>
    <col min="1" max="1" width="34.42578125" customWidth="1"/>
    <col min="2" max="2" width="15.28515625" customWidth="1"/>
    <col min="5" max="5" width="26.85546875" customWidth="1"/>
    <col min="7" max="7" width="60.7109375" customWidth="1"/>
  </cols>
  <sheetData>
    <row r="1" spans="1:15" x14ac:dyDescent="0.25">
      <c r="E1" s="1"/>
      <c r="G1" s="7" t="s">
        <v>0</v>
      </c>
    </row>
    <row r="2" spans="1:15" ht="30" x14ac:dyDescent="0.25">
      <c r="E2" s="8"/>
      <c r="G2" s="7" t="s">
        <v>1</v>
      </c>
    </row>
    <row r="3" spans="1:15" ht="18" customHeight="1" x14ac:dyDescent="0.25">
      <c r="E3" s="2"/>
      <c r="G3" s="7" t="s">
        <v>2</v>
      </c>
    </row>
    <row r="8" spans="1:15" ht="18.75" x14ac:dyDescent="0.25">
      <c r="A8" s="52" t="s">
        <v>4</v>
      </c>
      <c r="B8" s="52"/>
      <c r="C8" s="52"/>
      <c r="D8" s="52"/>
      <c r="E8" s="52"/>
      <c r="F8" s="52"/>
      <c r="G8" s="52"/>
      <c r="H8" s="9"/>
      <c r="I8" s="9"/>
      <c r="J8" s="9"/>
      <c r="K8" s="9"/>
      <c r="L8" s="9"/>
      <c r="M8" s="9"/>
      <c r="N8" s="9"/>
      <c r="O8" s="9"/>
    </row>
    <row r="9" spans="1:15" ht="18.75" x14ac:dyDescent="0.25">
      <c r="A9" s="52" t="s">
        <v>5</v>
      </c>
      <c r="B9" s="52"/>
      <c r="C9" s="52"/>
      <c r="D9" s="52"/>
      <c r="E9" s="52"/>
      <c r="F9" s="52"/>
      <c r="G9" s="52"/>
      <c r="H9" s="9"/>
      <c r="I9" s="9"/>
      <c r="J9" s="9"/>
      <c r="K9" s="9"/>
      <c r="L9" s="9"/>
      <c r="M9" s="9"/>
      <c r="N9" s="9"/>
      <c r="O9" s="9"/>
    </row>
    <row r="10" spans="1:15" ht="18.75" customHeight="1" x14ac:dyDescent="0.25">
      <c r="A10" s="53" t="s">
        <v>165</v>
      </c>
      <c r="B10" s="53"/>
      <c r="C10" s="53"/>
      <c r="D10" s="53"/>
      <c r="E10" s="53"/>
      <c r="F10" s="53"/>
      <c r="G10" s="53"/>
      <c r="H10" s="10"/>
      <c r="I10" s="10"/>
      <c r="J10" s="10"/>
      <c r="K10" s="10"/>
      <c r="L10" s="10"/>
      <c r="M10" s="10"/>
      <c r="N10" s="10"/>
      <c r="O10" s="10"/>
    </row>
    <row r="11" spans="1:15" ht="31.5" customHeight="1" x14ac:dyDescent="0.25">
      <c r="A11" s="54" t="s">
        <v>7</v>
      </c>
      <c r="B11" s="54"/>
      <c r="C11" s="54"/>
      <c r="D11" s="54"/>
      <c r="E11" s="54"/>
      <c r="F11" s="54"/>
      <c r="G11" s="54"/>
      <c r="H11" s="6"/>
      <c r="I11" s="6"/>
      <c r="J11" s="6"/>
      <c r="K11" s="6"/>
      <c r="L11" s="6"/>
      <c r="M11" s="6"/>
      <c r="N11" s="6"/>
      <c r="O11" s="6"/>
    </row>
    <row r="12" spans="1:15" s="48" customFormat="1" ht="31.5" customHeight="1" x14ac:dyDescent="0.3">
      <c r="A12" s="51" t="s">
        <v>169</v>
      </c>
      <c r="B12" s="51"/>
      <c r="C12" s="51"/>
      <c r="D12" s="51"/>
      <c r="E12" s="51"/>
      <c r="F12" s="51"/>
      <c r="G12" s="51"/>
      <c r="H12" s="47"/>
      <c r="I12" s="47"/>
      <c r="J12" s="47"/>
      <c r="K12" s="47"/>
      <c r="L12" s="47"/>
      <c r="M12" s="47"/>
      <c r="N12" s="47"/>
      <c r="O12" s="47"/>
    </row>
    <row r="14" spans="1:15" ht="16.5" x14ac:dyDescent="0.25">
      <c r="A14" s="3" t="s">
        <v>8</v>
      </c>
      <c r="B14" t="s">
        <v>163</v>
      </c>
    </row>
    <row r="15" spans="1:15" x14ac:dyDescent="0.25">
      <c r="A15" s="4"/>
    </row>
    <row r="16" spans="1:15" ht="16.5" x14ac:dyDescent="0.25">
      <c r="A16" s="3" t="s">
        <v>9</v>
      </c>
      <c r="B16" t="s">
        <v>164</v>
      </c>
    </row>
    <row r="17" spans="1:2" x14ac:dyDescent="0.25">
      <c r="A17" s="4"/>
    </row>
    <row r="18" spans="1:2" ht="16.5" x14ac:dyDescent="0.25">
      <c r="A18" s="3" t="s">
        <v>10</v>
      </c>
      <c r="B18" t="s">
        <v>166</v>
      </c>
    </row>
    <row r="19" spans="1:2" x14ac:dyDescent="0.25">
      <c r="A19" s="4"/>
    </row>
    <row r="20" spans="1:2" ht="16.5" x14ac:dyDescent="0.25">
      <c r="A20" s="3" t="s">
        <v>11</v>
      </c>
      <c r="B20" t="s">
        <v>167</v>
      </c>
    </row>
    <row r="21" spans="1:2" x14ac:dyDescent="0.25">
      <c r="A21" s="4"/>
    </row>
    <row r="22" spans="1:2" ht="16.5" x14ac:dyDescent="0.25">
      <c r="A22" s="3" t="s">
        <v>12</v>
      </c>
      <c r="B22" s="46">
        <v>7704726225</v>
      </c>
    </row>
    <row r="23" spans="1:2" x14ac:dyDescent="0.25">
      <c r="A23" s="5"/>
    </row>
    <row r="24" spans="1:2" ht="16.5" x14ac:dyDescent="0.25">
      <c r="A24" s="3" t="s">
        <v>13</v>
      </c>
      <c r="B24" s="46">
        <v>272443001</v>
      </c>
    </row>
    <row r="25" spans="1:2" x14ac:dyDescent="0.25">
      <c r="A25" s="5"/>
    </row>
    <row r="26" spans="1:2" ht="16.5" x14ac:dyDescent="0.25">
      <c r="A26" s="3" t="s">
        <v>14</v>
      </c>
      <c r="B26" t="s">
        <v>150</v>
      </c>
    </row>
    <row r="27" spans="1:2" x14ac:dyDescent="0.25">
      <c r="A27" s="4"/>
    </row>
    <row r="28" spans="1:2" ht="16.5" x14ac:dyDescent="0.25">
      <c r="A28" s="3" t="s">
        <v>15</v>
      </c>
      <c r="B28" t="s">
        <v>151</v>
      </c>
    </row>
    <row r="29" spans="1:2" x14ac:dyDescent="0.25">
      <c r="A29" s="4"/>
    </row>
    <row r="30" spans="1:2" ht="16.5" x14ac:dyDescent="0.25">
      <c r="A30" s="3" t="s">
        <v>16</v>
      </c>
      <c r="B30" t="s">
        <v>152</v>
      </c>
    </row>
    <row r="31" spans="1:2" x14ac:dyDescent="0.25">
      <c r="A31" s="4"/>
    </row>
    <row r="32" spans="1:2" ht="16.5" x14ac:dyDescent="0.25">
      <c r="A32" s="3" t="s">
        <v>17</v>
      </c>
      <c r="B32" t="s">
        <v>153</v>
      </c>
    </row>
    <row r="33" spans="1:1" x14ac:dyDescent="0.25">
      <c r="A33" s="5"/>
    </row>
    <row r="34" spans="1:1" ht="16.899999999999999" x14ac:dyDescent="0.3">
      <c r="A34" s="3"/>
    </row>
  </sheetData>
  <mergeCells count="5">
    <mergeCell ref="A12:G12"/>
    <mergeCell ref="A8:G8"/>
    <mergeCell ref="A9:G9"/>
    <mergeCell ref="A10:G10"/>
    <mergeCell ref="A11:G1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5"/>
  <sheetViews>
    <sheetView view="pageBreakPreview" topLeftCell="A22" zoomScale="80" zoomScaleNormal="100" zoomScaleSheetLayoutView="80" workbookViewId="0">
      <selection activeCell="A32" sqref="A32:XFD35"/>
    </sheetView>
  </sheetViews>
  <sheetFormatPr defaultRowHeight="15" x14ac:dyDescent="0.25"/>
  <cols>
    <col min="1" max="52" width="1.28515625" customWidth="1"/>
    <col min="53" max="53" width="23.28515625" customWidth="1"/>
    <col min="54" max="102" width="1.28515625" customWidth="1"/>
  </cols>
  <sheetData>
    <row r="1" spans="1:10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 t="s">
        <v>18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</row>
    <row r="2" spans="1:102" ht="3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ht="12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 t="s">
        <v>19</v>
      </c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 t="s">
        <v>20</v>
      </c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</row>
    <row r="6" spans="1:10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ht="16.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4" t="s">
        <v>3</v>
      </c>
    </row>
    <row r="8" spans="1:102" ht="16.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ht="18.75" x14ac:dyDescent="0.3">
      <c r="A9" s="78" t="s">
        <v>21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ht="66.75" customHeight="1" x14ac:dyDescent="0.3">
      <c r="A10" s="79" t="s">
        <v>22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1:102" ht="45.7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 t="s">
        <v>23</v>
      </c>
      <c r="AK11" s="68" t="s">
        <v>170</v>
      </c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</row>
    <row r="12" spans="1:10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73" t="s">
        <v>7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18.75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 t="s">
        <v>6</v>
      </c>
      <c r="AO13" s="15"/>
      <c r="AP13" s="15"/>
      <c r="AQ13" s="15"/>
      <c r="AR13" s="15"/>
      <c r="AS13" s="74" t="s">
        <v>168</v>
      </c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15" t="s">
        <v>24</v>
      </c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5" spans="1:102" ht="47.25" customHeight="1" x14ac:dyDescent="0.25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 t="s">
        <v>26</v>
      </c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5" t="s">
        <v>27</v>
      </c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</row>
    <row r="16" spans="1:102" ht="33.75" customHeight="1" x14ac:dyDescent="0.2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80" t="s">
        <v>28</v>
      </c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 t="s">
        <v>29</v>
      </c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</row>
    <row r="17" spans="1:102" ht="138" customHeight="1" x14ac:dyDescent="0.25">
      <c r="A17" s="58" t="s">
        <v>30</v>
      </c>
      <c r="B17" s="58"/>
      <c r="C17" s="58"/>
      <c r="D17" s="58"/>
      <c r="E17" s="58"/>
      <c r="F17" s="58"/>
      <c r="G17" s="58"/>
      <c r="H17" s="58"/>
      <c r="I17" s="59" t="s">
        <v>31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1"/>
      <c r="BB17" s="65" t="s">
        <v>32</v>
      </c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56">
        <f>BU18+BU19+BU20+BU21</f>
        <v>1621.07</v>
      </c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102">
        <f>BU17</f>
        <v>1621.07</v>
      </c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ht="34.5" customHeight="1" x14ac:dyDescent="0.25">
      <c r="A18" s="58" t="s">
        <v>33</v>
      </c>
      <c r="B18" s="58"/>
      <c r="C18" s="58"/>
      <c r="D18" s="58"/>
      <c r="E18" s="58"/>
      <c r="F18" s="58"/>
      <c r="G18" s="58"/>
      <c r="H18" s="58"/>
      <c r="I18" s="59" t="s">
        <v>34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1"/>
      <c r="BB18" s="65" t="s">
        <v>32</v>
      </c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81">
        <v>932.51</v>
      </c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86">
        <f>BU18</f>
        <v>932.51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</row>
    <row r="19" spans="1:102" ht="36" customHeight="1" x14ac:dyDescent="0.25">
      <c r="A19" s="62" t="s">
        <v>35</v>
      </c>
      <c r="B19" s="62"/>
      <c r="C19" s="62"/>
      <c r="D19" s="62"/>
      <c r="E19" s="62"/>
      <c r="F19" s="62"/>
      <c r="G19" s="62"/>
      <c r="H19" s="62"/>
      <c r="I19" s="59" t="s">
        <v>36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  <c r="BB19" s="65" t="s">
        <v>32</v>
      </c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82">
        <v>688.56</v>
      </c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4"/>
      <c r="CJ19" s="102">
        <f>BU19</f>
        <v>688.56</v>
      </c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ht="69" customHeight="1" x14ac:dyDescent="0.25">
      <c r="A20" s="58" t="s">
        <v>38</v>
      </c>
      <c r="B20" s="58"/>
      <c r="C20" s="58"/>
      <c r="D20" s="58"/>
      <c r="E20" s="58"/>
      <c r="F20" s="58"/>
      <c r="G20" s="58"/>
      <c r="H20" s="58"/>
      <c r="I20" s="59" t="s">
        <v>39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  <c r="BB20" s="65" t="s">
        <v>32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82">
        <v>0</v>
      </c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4"/>
      <c r="CJ20" s="65">
        <v>0</v>
      </c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</row>
    <row r="21" spans="1:102" ht="75" customHeight="1" x14ac:dyDescent="0.25">
      <c r="A21" s="58" t="s">
        <v>40</v>
      </c>
      <c r="B21" s="58"/>
      <c r="C21" s="58"/>
      <c r="D21" s="58"/>
      <c r="E21" s="58"/>
      <c r="F21" s="58"/>
      <c r="G21" s="58"/>
      <c r="H21" s="58"/>
      <c r="I21" s="59" t="s">
        <v>41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1"/>
      <c r="BB21" s="65" t="s">
        <v>32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82">
        <v>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4"/>
      <c r="CJ21" s="55">
        <v>0</v>
      </c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</row>
    <row r="22" spans="1:102" ht="104.25" customHeight="1" x14ac:dyDescent="0.25">
      <c r="A22" s="58" t="s">
        <v>42</v>
      </c>
      <c r="B22" s="58"/>
      <c r="C22" s="58"/>
      <c r="D22" s="58"/>
      <c r="E22" s="58"/>
      <c r="F22" s="58"/>
      <c r="G22" s="58"/>
      <c r="H22" s="58"/>
      <c r="I22" s="59" t="s">
        <v>43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1"/>
      <c r="BB22" s="55" t="s">
        <v>37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66" t="s">
        <v>154</v>
      </c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55" t="s">
        <v>154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</row>
    <row r="23" spans="1:102" ht="106.5" customHeight="1" x14ac:dyDescent="0.25">
      <c r="A23" s="62" t="s">
        <v>44</v>
      </c>
      <c r="B23" s="62"/>
      <c r="C23" s="62"/>
      <c r="D23" s="62"/>
      <c r="E23" s="62"/>
      <c r="F23" s="62"/>
      <c r="G23" s="62"/>
      <c r="H23" s="62"/>
      <c r="I23" s="59" t="s">
        <v>45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1"/>
      <c r="BB23" s="65" t="s">
        <v>37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57" t="s">
        <v>154</v>
      </c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65" t="s">
        <v>154</v>
      </c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</row>
    <row r="24" spans="1:102" ht="22.5" customHeight="1" x14ac:dyDescent="0.25">
      <c r="A24" s="58"/>
      <c r="B24" s="58"/>
      <c r="C24" s="58"/>
      <c r="D24" s="58"/>
      <c r="E24" s="58"/>
      <c r="F24" s="58"/>
      <c r="G24" s="58"/>
      <c r="H24" s="58"/>
      <c r="I24" s="59" t="s">
        <v>158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1"/>
      <c r="BB24" s="55" t="s">
        <v>37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ht="22.5" customHeight="1" x14ac:dyDescent="0.25">
      <c r="A25" s="58"/>
      <c r="B25" s="58"/>
      <c r="C25" s="58"/>
      <c r="D25" s="58"/>
      <c r="E25" s="58"/>
      <c r="F25" s="58"/>
      <c r="G25" s="58"/>
      <c r="H25" s="58"/>
      <c r="I25" s="59" t="s">
        <v>159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1"/>
      <c r="BB25" s="55" t="s">
        <v>37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6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spans="1:102" ht="22.5" customHeight="1" x14ac:dyDescent="0.25">
      <c r="A26" s="58"/>
      <c r="B26" s="58"/>
      <c r="C26" s="58"/>
      <c r="D26" s="58"/>
      <c r="E26" s="58"/>
      <c r="F26" s="58"/>
      <c r="G26" s="58"/>
      <c r="H26" s="58"/>
      <c r="I26" s="59" t="s">
        <v>160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5" t="s">
        <v>37</v>
      </c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6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</row>
    <row r="27" spans="1:102" ht="22.5" customHeight="1" x14ac:dyDescent="0.25">
      <c r="A27" s="58"/>
      <c r="B27" s="58"/>
      <c r="C27" s="58"/>
      <c r="D27" s="58"/>
      <c r="E27" s="58"/>
      <c r="F27" s="58"/>
      <c r="G27" s="58"/>
      <c r="H27" s="58"/>
      <c r="I27" s="59" t="s">
        <v>161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5" t="s">
        <v>37</v>
      </c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6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ht="112.5" customHeight="1" x14ac:dyDescent="0.25">
      <c r="A28" s="58" t="s">
        <v>46</v>
      </c>
      <c r="B28" s="58"/>
      <c r="C28" s="58"/>
      <c r="D28" s="58"/>
      <c r="E28" s="58"/>
      <c r="F28" s="58"/>
      <c r="G28" s="58"/>
      <c r="H28" s="58"/>
      <c r="I28" s="59" t="s">
        <v>47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5" t="s">
        <v>32</v>
      </c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66" t="s">
        <v>154</v>
      </c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55" t="s">
        <v>154</v>
      </c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02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ht="42" customHeight="1" x14ac:dyDescent="0.25">
      <c r="A30" s="63" t="s">
        <v>162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</row>
    <row r="31" spans="1:10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s="50" customFormat="1" ht="15.75" x14ac:dyDescent="0.25">
      <c r="C32" s="50" t="s">
        <v>155</v>
      </c>
      <c r="CH32" s="50" t="s">
        <v>156</v>
      </c>
    </row>
    <row r="33" spans="3:86" s="50" customFormat="1" ht="15.75" x14ac:dyDescent="0.25"/>
    <row r="34" spans="3:86" s="50" customFormat="1" ht="15.75" x14ac:dyDescent="0.25">
      <c r="C34" s="50" t="s">
        <v>172</v>
      </c>
    </row>
    <row r="35" spans="3:86" s="50" customFormat="1" ht="15.75" x14ac:dyDescent="0.25">
      <c r="C35" s="50" t="s">
        <v>173</v>
      </c>
      <c r="CH35" s="50" t="s">
        <v>157</v>
      </c>
    </row>
  </sheetData>
  <mergeCells count="72">
    <mergeCell ref="CJ25:CX25"/>
    <mergeCell ref="A24:H24"/>
    <mergeCell ref="I24:BA24"/>
    <mergeCell ref="BB24:BT24"/>
    <mergeCell ref="BU24:CI24"/>
    <mergeCell ref="CJ24:CX24"/>
    <mergeCell ref="A25:H25"/>
    <mergeCell ref="I25:BA25"/>
    <mergeCell ref="BB25:BT25"/>
    <mergeCell ref="BU25:CI25"/>
    <mergeCell ref="CJ20:CX20"/>
    <mergeCell ref="CJ27:CX27"/>
    <mergeCell ref="A28:H28"/>
    <mergeCell ref="I28:BA28"/>
    <mergeCell ref="A26:H26"/>
    <mergeCell ref="I26:BA26"/>
    <mergeCell ref="CJ26:CX26"/>
    <mergeCell ref="I23:BA23"/>
    <mergeCell ref="A21:H21"/>
    <mergeCell ref="BB21:BT21"/>
    <mergeCell ref="BB28:BT28"/>
    <mergeCell ref="BU28:CI28"/>
    <mergeCell ref="A20:H20"/>
    <mergeCell ref="I20:BA20"/>
    <mergeCell ref="BU20:CI20"/>
    <mergeCell ref="BU21:CI21"/>
    <mergeCell ref="CJ17:CX17"/>
    <mergeCell ref="BB18:BT18"/>
    <mergeCell ref="BU18:CI18"/>
    <mergeCell ref="CJ18:CX18"/>
    <mergeCell ref="BB19:BT19"/>
    <mergeCell ref="BU19:CI19"/>
    <mergeCell ref="CJ19:CX19"/>
    <mergeCell ref="BO2:CX2"/>
    <mergeCell ref="AK11:CJ11"/>
    <mergeCell ref="A15:BA16"/>
    <mergeCell ref="AK12:CJ12"/>
    <mergeCell ref="AS13:BD13"/>
    <mergeCell ref="BB15:BT16"/>
    <mergeCell ref="BU15:CX15"/>
    <mergeCell ref="A9:CX9"/>
    <mergeCell ref="A10:CX10"/>
    <mergeCell ref="CJ16:CX16"/>
    <mergeCell ref="BU16:CI16"/>
    <mergeCell ref="A17:H17"/>
    <mergeCell ref="I17:BA17"/>
    <mergeCell ref="BB17:BT17"/>
    <mergeCell ref="BU17:CI17"/>
    <mergeCell ref="I18:BA18"/>
    <mergeCell ref="A18:H18"/>
    <mergeCell ref="A19:H19"/>
    <mergeCell ref="I19:BA19"/>
    <mergeCell ref="A30:CX30"/>
    <mergeCell ref="BB20:BT20"/>
    <mergeCell ref="BB23:BT23"/>
    <mergeCell ref="BU23:CI23"/>
    <mergeCell ref="CJ22:CX22"/>
    <mergeCell ref="A23:H23"/>
    <mergeCell ref="CJ23:CX23"/>
    <mergeCell ref="A22:H22"/>
    <mergeCell ref="I22:BA22"/>
    <mergeCell ref="BB22:BT22"/>
    <mergeCell ref="BU22:CI22"/>
    <mergeCell ref="CJ28:CX28"/>
    <mergeCell ref="I21:BA21"/>
    <mergeCell ref="CJ21:CX21"/>
    <mergeCell ref="BB26:BT26"/>
    <mergeCell ref="BU26:CI26"/>
    <mergeCell ref="A27:H27"/>
    <mergeCell ref="I27:BA27"/>
    <mergeCell ref="BB27:BT27"/>
    <mergeCell ref="BU27:CI27"/>
  </mergeCells>
  <printOptions horizontalCentered="1"/>
  <pageMargins left="0.78740157480314965" right="0.39370078740157483" top="0.7480314960629921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9"/>
  <sheetViews>
    <sheetView view="pageBreakPreview" topLeftCell="A19" zoomScale="90" zoomScaleNormal="100" zoomScaleSheetLayoutView="90" workbookViewId="0">
      <selection activeCell="A36" sqref="A36:XFD39"/>
    </sheetView>
  </sheetViews>
  <sheetFormatPr defaultRowHeight="15" x14ac:dyDescent="0.25"/>
  <cols>
    <col min="1" max="3" width="1.85546875" customWidth="1"/>
    <col min="4" max="4" width="0.5703125" customWidth="1"/>
    <col min="5" max="7" width="1.85546875" hidden="1" customWidth="1"/>
    <col min="8" max="43" width="1.85546875" customWidth="1"/>
    <col min="44" max="44" width="11.5703125" customWidth="1"/>
    <col min="45" max="56" width="1.85546875" customWidth="1"/>
    <col min="57" max="57" width="0.7109375" customWidth="1"/>
    <col min="58" max="64" width="1.85546875" hidden="1" customWidth="1"/>
    <col min="65" max="75" width="1.85546875" customWidth="1"/>
    <col min="76" max="76" width="1.5703125" customWidth="1"/>
    <col min="77" max="84" width="1.85546875" hidden="1" customWidth="1"/>
    <col min="85" max="95" width="1.85546875" customWidth="1"/>
    <col min="96" max="96" width="1.85546875" hidden="1" customWidth="1"/>
    <col min="97" max="97" width="1.7109375" customWidth="1"/>
    <col min="98" max="102" width="1.85546875" hidden="1" customWidth="1"/>
    <col min="103" max="103" width="13.140625" bestFit="1" customWidth="1"/>
    <col min="104" max="104" width="13.5703125" bestFit="1" customWidth="1"/>
  </cols>
  <sheetData>
    <row r="1" spans="1:102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 t="s">
        <v>48</v>
      </c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7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67" t="s">
        <v>1</v>
      </c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 t="s">
        <v>19</v>
      </c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1:10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 t="s">
        <v>20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1:10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</row>
    <row r="7" spans="1:102" ht="16.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1" t="s">
        <v>3</v>
      </c>
    </row>
    <row r="8" spans="1:102" ht="16.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</row>
    <row r="9" spans="1:102" ht="18.75" x14ac:dyDescent="0.3">
      <c r="A9" s="78" t="s">
        <v>49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ht="18.75" x14ac:dyDescent="0.3">
      <c r="A10" s="87" t="s">
        <v>50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</row>
    <row r="11" spans="1:10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</row>
    <row r="12" spans="1:102" ht="83.25" customHeight="1" x14ac:dyDescent="0.25">
      <c r="A12" s="80" t="s">
        <v>51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 t="s">
        <v>52</v>
      </c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8" t="s">
        <v>53</v>
      </c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 t="s">
        <v>54</v>
      </c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</row>
    <row r="13" spans="1:102" ht="15.75" x14ac:dyDescent="0.25">
      <c r="A13" s="55" t="s">
        <v>55</v>
      </c>
      <c r="B13" s="55"/>
      <c r="C13" s="55"/>
      <c r="D13" s="55"/>
      <c r="E13" s="55"/>
      <c r="F13" s="55"/>
      <c r="G13" s="55"/>
      <c r="H13" s="55"/>
      <c r="I13" s="85" t="s">
        <v>56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6">
        <f>AS14</f>
        <v>207873.26418</v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81">
        <v>0</v>
      </c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81">
        <f>'прил 3'!BU18</f>
        <v>932.51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</row>
    <row r="14" spans="1:102" ht="15.75" x14ac:dyDescent="0.25">
      <c r="A14" s="55"/>
      <c r="B14" s="55"/>
      <c r="C14" s="55"/>
      <c r="D14" s="55"/>
      <c r="E14" s="55"/>
      <c r="F14" s="55"/>
      <c r="G14" s="55"/>
      <c r="H14" s="55"/>
      <c r="I14" s="89" t="s">
        <v>28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6">
        <f>BM14*CG14</f>
        <v>207873.26418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81">
        <f>37.153*6</f>
        <v>222.91800000000001</v>
      </c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81">
        <f>CG13</f>
        <v>932.51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</row>
    <row r="15" spans="1:102" ht="24" customHeight="1" x14ac:dyDescent="0.25">
      <c r="A15" s="55"/>
      <c r="B15" s="55"/>
      <c r="C15" s="55"/>
      <c r="D15" s="55"/>
      <c r="E15" s="55"/>
      <c r="F15" s="55"/>
      <c r="G15" s="55"/>
      <c r="H15" s="55"/>
      <c r="I15" s="89" t="s">
        <v>57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</row>
    <row r="16" spans="1:102" ht="36.75" customHeight="1" x14ac:dyDescent="0.25">
      <c r="A16" s="55" t="s">
        <v>58</v>
      </c>
      <c r="B16" s="55"/>
      <c r="C16" s="55"/>
      <c r="D16" s="55"/>
      <c r="E16" s="55"/>
      <c r="F16" s="55"/>
      <c r="G16" s="55"/>
      <c r="H16" s="55"/>
      <c r="I16" s="85" t="s">
        <v>59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</row>
    <row r="17" spans="1:105" ht="29.25" customHeight="1" x14ac:dyDescent="0.25">
      <c r="A17" s="55" t="s">
        <v>60</v>
      </c>
      <c r="B17" s="55"/>
      <c r="C17" s="55"/>
      <c r="D17" s="55"/>
      <c r="E17" s="55"/>
      <c r="F17" s="55"/>
      <c r="G17" s="55"/>
      <c r="H17" s="55"/>
      <c r="I17" s="85" t="s">
        <v>61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</row>
    <row r="18" spans="1:105" ht="21" customHeight="1" x14ac:dyDescent="0.25">
      <c r="A18" s="55"/>
      <c r="B18" s="55"/>
      <c r="C18" s="55"/>
      <c r="D18" s="55"/>
      <c r="E18" s="55"/>
      <c r="F18" s="55"/>
      <c r="G18" s="55"/>
      <c r="H18" s="55"/>
      <c r="I18" s="89" t="s">
        <v>62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</row>
    <row r="19" spans="1:105" ht="17.25" customHeight="1" x14ac:dyDescent="0.25">
      <c r="A19" s="55"/>
      <c r="B19" s="55"/>
      <c r="C19" s="55"/>
      <c r="D19" s="55"/>
      <c r="E19" s="55"/>
      <c r="F19" s="55"/>
      <c r="G19" s="55"/>
      <c r="H19" s="55"/>
      <c r="I19" s="89" t="s">
        <v>63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</row>
    <row r="20" spans="1:105" ht="24" customHeight="1" x14ac:dyDescent="0.25">
      <c r="A20" s="55"/>
      <c r="B20" s="55"/>
      <c r="C20" s="55"/>
      <c r="D20" s="55"/>
      <c r="E20" s="55"/>
      <c r="F20" s="55"/>
      <c r="G20" s="55"/>
      <c r="H20" s="55"/>
      <c r="I20" s="89" t="s">
        <v>64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</row>
    <row r="21" spans="1:105" ht="56.25" customHeight="1" x14ac:dyDescent="0.25">
      <c r="A21" s="55"/>
      <c r="B21" s="55"/>
      <c r="C21" s="55"/>
      <c r="D21" s="55"/>
      <c r="E21" s="55"/>
      <c r="F21" s="55"/>
      <c r="G21" s="55"/>
      <c r="H21" s="55"/>
      <c r="I21" s="89" t="s">
        <v>65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</row>
    <row r="22" spans="1:105" ht="33.75" customHeight="1" x14ac:dyDescent="0.25">
      <c r="A22" s="55"/>
      <c r="B22" s="55"/>
      <c r="C22" s="55"/>
      <c r="D22" s="55"/>
      <c r="E22" s="55"/>
      <c r="F22" s="55"/>
      <c r="G22" s="55"/>
      <c r="H22" s="55"/>
      <c r="I22" s="89" t="s">
        <v>66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</row>
    <row r="23" spans="1:105" ht="38.25" customHeight="1" x14ac:dyDescent="0.25">
      <c r="A23" s="55" t="s">
        <v>67</v>
      </c>
      <c r="B23" s="55"/>
      <c r="C23" s="55"/>
      <c r="D23" s="55"/>
      <c r="E23" s="55"/>
      <c r="F23" s="55"/>
      <c r="G23" s="55"/>
      <c r="H23" s="55"/>
      <c r="I23" s="85" t="s">
        <v>68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6">
        <f>AS24</f>
        <v>153492.41808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81">
        <f>BM13</f>
        <v>0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81">
        <f>'прил 3'!BU19</f>
        <v>688.56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</row>
    <row r="24" spans="1:105" ht="24" customHeight="1" x14ac:dyDescent="0.25">
      <c r="A24" s="55"/>
      <c r="B24" s="55"/>
      <c r="C24" s="55"/>
      <c r="D24" s="55"/>
      <c r="E24" s="55"/>
      <c r="F24" s="55"/>
      <c r="G24" s="55"/>
      <c r="H24" s="55"/>
      <c r="I24" s="89" t="s">
        <v>28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6">
        <f>BM24*CG24</f>
        <v>153492.41808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81">
        <f>37.153*6</f>
        <v>222.91800000000001</v>
      </c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81">
        <f>CG23</f>
        <v>688.56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</row>
    <row r="25" spans="1:105" ht="23.25" customHeight="1" x14ac:dyDescent="0.25">
      <c r="A25" s="55"/>
      <c r="B25" s="55"/>
      <c r="C25" s="55"/>
      <c r="D25" s="55"/>
      <c r="E25" s="55"/>
      <c r="F25" s="55"/>
      <c r="G25" s="55"/>
      <c r="H25" s="55"/>
      <c r="I25" s="89" t="s">
        <v>57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</row>
    <row r="26" spans="1:105" ht="57" customHeight="1" x14ac:dyDescent="0.25">
      <c r="A26" s="55" t="s">
        <v>69</v>
      </c>
      <c r="B26" s="55"/>
      <c r="C26" s="55"/>
      <c r="D26" s="55"/>
      <c r="E26" s="55"/>
      <c r="F26" s="55"/>
      <c r="G26" s="55"/>
      <c r="H26" s="55"/>
      <c r="I26" s="85" t="s">
        <v>70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6">
        <f>AS27</f>
        <v>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81">
        <f>BM24</f>
        <v>222.91800000000001</v>
      </c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81">
        <f>'прил 3'!BU20</f>
        <v>0</v>
      </c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</row>
    <row r="27" spans="1:105" ht="15.75" x14ac:dyDescent="0.25">
      <c r="A27" s="55"/>
      <c r="B27" s="55"/>
      <c r="C27" s="55"/>
      <c r="D27" s="55"/>
      <c r="E27" s="55"/>
      <c r="F27" s="55"/>
      <c r="G27" s="55"/>
      <c r="H27" s="55"/>
      <c r="I27" s="89" t="s">
        <v>28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6">
        <f>BM27*CG27</f>
        <v>0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81">
        <v>0</v>
      </c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81">
        <f>CG26</f>
        <v>0</v>
      </c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</row>
    <row r="28" spans="1:105" ht="15.75" x14ac:dyDescent="0.25">
      <c r="A28" s="55"/>
      <c r="B28" s="55"/>
      <c r="C28" s="55"/>
      <c r="D28" s="55"/>
      <c r="E28" s="55"/>
      <c r="F28" s="55"/>
      <c r="G28" s="55"/>
      <c r="H28" s="55"/>
      <c r="I28" s="89" t="s">
        <v>57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</row>
    <row r="29" spans="1:105" ht="121.5" customHeight="1" x14ac:dyDescent="0.25">
      <c r="A29" s="55" t="s">
        <v>71</v>
      </c>
      <c r="B29" s="55"/>
      <c r="C29" s="55"/>
      <c r="D29" s="55"/>
      <c r="E29" s="55"/>
      <c r="F29" s="55"/>
      <c r="G29" s="55"/>
      <c r="H29" s="55"/>
      <c r="I29" s="85" t="s">
        <v>72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6">
        <f>AS30</f>
        <v>0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81">
        <f>BM27</f>
        <v>0</v>
      </c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81">
        <f>'прил 3'!BU21</f>
        <v>0</v>
      </c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</row>
    <row r="30" spans="1:105" ht="15.75" x14ac:dyDescent="0.25">
      <c r="A30" s="55"/>
      <c r="B30" s="55"/>
      <c r="C30" s="55"/>
      <c r="D30" s="55"/>
      <c r="E30" s="55"/>
      <c r="F30" s="55"/>
      <c r="G30" s="55"/>
      <c r="H30" s="55"/>
      <c r="I30" s="89" t="s">
        <v>28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6">
        <f>BM30*CG30</f>
        <v>0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81">
        <f>BM29</f>
        <v>0</v>
      </c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81">
        <f>CG29</f>
        <v>0</v>
      </c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Z30" s="49">
        <f>AS30+AS27+AS24+AS14</f>
        <v>361365.68226000003</v>
      </c>
      <c r="DA30" s="49">
        <f>CG30+CG27+CG24+CG14</f>
        <v>1621.07</v>
      </c>
    </row>
    <row r="31" spans="1:105" ht="15.75" x14ac:dyDescent="0.25">
      <c r="A31" s="55"/>
      <c r="B31" s="55"/>
      <c r="C31" s="55"/>
      <c r="D31" s="55"/>
      <c r="E31" s="55"/>
      <c r="F31" s="55"/>
      <c r="G31" s="55"/>
      <c r="H31" s="55"/>
      <c r="I31" s="89" t="s">
        <v>57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</row>
    <row r="33" spans="1:102" x14ac:dyDescent="0.25">
      <c r="A33" s="63" t="s">
        <v>73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spans="1:10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</row>
    <row r="36" spans="1:102" s="50" customFormat="1" ht="15.75" x14ac:dyDescent="0.25">
      <c r="C36" s="50" t="s">
        <v>155</v>
      </c>
      <c r="CH36" s="50" t="s">
        <v>156</v>
      </c>
    </row>
    <row r="37" spans="1:102" s="50" customFormat="1" ht="15.75" x14ac:dyDescent="0.25"/>
    <row r="38" spans="1:102" s="50" customFormat="1" ht="15.75" x14ac:dyDescent="0.25">
      <c r="C38" s="50" t="s">
        <v>172</v>
      </c>
    </row>
    <row r="39" spans="1:102" s="50" customFormat="1" ht="15.75" x14ac:dyDescent="0.25">
      <c r="C39" s="50" t="s">
        <v>173</v>
      </c>
      <c r="CH39" s="50" t="s">
        <v>157</v>
      </c>
    </row>
  </sheetData>
  <mergeCells count="103"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21:H21"/>
    <mergeCell ref="I21:AR21"/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  <mergeCell ref="BM27:CF27"/>
    <mergeCell ref="CG31:CX31"/>
    <mergeCell ref="A31:H31"/>
    <mergeCell ref="I31:AR31"/>
    <mergeCell ref="AS31:BL31"/>
    <mergeCell ref="BM31:CF31"/>
    <mergeCell ref="CG29:CX29"/>
    <mergeCell ref="A30:H30"/>
    <mergeCell ref="BM30:CF30"/>
    <mergeCell ref="CG30:CX30"/>
    <mergeCell ref="A29:H29"/>
    <mergeCell ref="I29:AR29"/>
    <mergeCell ref="AS29:BL29"/>
    <mergeCell ref="BM29:CF29"/>
    <mergeCell ref="I30:AR30"/>
    <mergeCell ref="AS30:BL30"/>
    <mergeCell ref="AS27:BL27"/>
    <mergeCell ref="A33:CX33"/>
    <mergeCell ref="A22:H22"/>
    <mergeCell ref="I22:AR22"/>
    <mergeCell ref="AS22:BL22"/>
    <mergeCell ref="BM22:CF22"/>
    <mergeCell ref="CG22:CX22"/>
    <mergeCell ref="CG26:CX26"/>
    <mergeCell ref="CG23:CX23"/>
    <mergeCell ref="A23:H23"/>
    <mergeCell ref="I23:AR23"/>
    <mergeCell ref="AS23:BL23"/>
    <mergeCell ref="BM23:CF23"/>
    <mergeCell ref="A26:H26"/>
    <mergeCell ref="I26:AR26"/>
    <mergeCell ref="AS26:BL26"/>
    <mergeCell ref="BM26:CF26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</mergeCells>
  <printOptions horizontalCentered="1"/>
  <pageMargins left="0.78740157480314965" right="0.59055118110236227" top="0.74803149606299213" bottom="0.74803149606299213" header="0.31496062992125984" footer="0.31496062992125984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6"/>
  <sheetViews>
    <sheetView view="pageBreakPreview" topLeftCell="A16" zoomScale="80" zoomScaleNormal="100" zoomScaleSheetLayoutView="80" workbookViewId="0">
      <selection activeCell="A45" sqref="A45:XFD46"/>
    </sheetView>
  </sheetViews>
  <sheetFormatPr defaultRowHeight="15" x14ac:dyDescent="0.25"/>
  <cols>
    <col min="1" max="102" width="1.42578125" customWidth="1"/>
    <col min="103" max="103" width="10.7109375" bestFit="1" customWidth="1"/>
  </cols>
  <sheetData>
    <row r="1" spans="1:10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 t="s">
        <v>74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3" ht="42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3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 t="s">
        <v>19</v>
      </c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1:103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 t="s">
        <v>20</v>
      </c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6" spans="1:103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1:103" ht="16.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5" t="s">
        <v>3</v>
      </c>
    </row>
    <row r="8" spans="1:103" ht="16.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3" ht="18.75" x14ac:dyDescent="0.3">
      <c r="A9" s="78" t="s">
        <v>75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3" ht="18.75" x14ac:dyDescent="0.3">
      <c r="A10" s="79" t="s">
        <v>76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1:103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3" ht="16.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5" t="s">
        <v>77</v>
      </c>
    </row>
    <row r="13" spans="1:103" ht="15.7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3" ht="65.25" customHeight="1" x14ac:dyDescent="0.25">
      <c r="A14" s="80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75" t="s">
        <v>79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7"/>
      <c r="CD14" s="75" t="s">
        <v>80</v>
      </c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7"/>
    </row>
    <row r="15" spans="1:103" ht="36" customHeight="1" x14ac:dyDescent="0.25">
      <c r="A15" s="115" t="s">
        <v>55</v>
      </c>
      <c r="B15" s="116"/>
      <c r="C15" s="116"/>
      <c r="D15" s="116"/>
      <c r="E15" s="116"/>
      <c r="F15" s="116"/>
      <c r="G15" s="116"/>
      <c r="H15" s="117"/>
      <c r="I15" s="118" t="s">
        <v>81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9">
        <f>BJ17+BJ18+BJ19+BJ20+BJ21</f>
        <v>661.18640000000005</v>
      </c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12">
        <f>CD17+CD18+CD19+CD20+CD21</f>
        <v>361.36568225999997</v>
      </c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49">
        <f>('прил 4'!AS13+'прил 4'!AS23)/1000</f>
        <v>361.36568226000003</v>
      </c>
    </row>
    <row r="16" spans="1:103" ht="15.75" x14ac:dyDescent="0.25">
      <c r="A16" s="92"/>
      <c r="B16" s="93"/>
      <c r="C16" s="93"/>
      <c r="D16" s="93"/>
      <c r="E16" s="93"/>
      <c r="F16" s="93"/>
      <c r="G16" s="93"/>
      <c r="H16" s="94"/>
      <c r="I16" s="114" t="s">
        <v>82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</row>
    <row r="17" spans="1:102" ht="15.75" x14ac:dyDescent="0.25">
      <c r="A17" s="92"/>
      <c r="B17" s="93"/>
      <c r="C17" s="93"/>
      <c r="D17" s="93"/>
      <c r="E17" s="93"/>
      <c r="F17" s="93"/>
      <c r="G17" s="93"/>
      <c r="H17" s="94"/>
      <c r="I17" s="101" t="s">
        <v>83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97">
        <f>1.383/9*12</f>
        <v>1.8440000000000001</v>
      </c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9">
        <f>BJ17/$BJ$40*$CY$15</f>
        <v>1.0078221785678592</v>
      </c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</row>
    <row r="18" spans="1:102" ht="15.75" x14ac:dyDescent="0.25">
      <c r="A18" s="92"/>
      <c r="B18" s="93"/>
      <c r="C18" s="93"/>
      <c r="D18" s="93"/>
      <c r="E18" s="93"/>
      <c r="F18" s="93"/>
      <c r="G18" s="93"/>
      <c r="H18" s="94"/>
      <c r="I18" s="101" t="s">
        <v>84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96">
        <f>3.053/9*12</f>
        <v>4.070666666666666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9">
        <f t="shared" ref="CD18:CD20" si="0">BJ18/$BJ$40*$CY$15</f>
        <v>2.2247874990366405</v>
      </c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</row>
    <row r="19" spans="1:102" ht="15.75" x14ac:dyDescent="0.25">
      <c r="A19" s="92"/>
      <c r="B19" s="93"/>
      <c r="C19" s="93"/>
      <c r="D19" s="93"/>
      <c r="E19" s="93"/>
      <c r="F19" s="93"/>
      <c r="G19" s="93"/>
      <c r="H19" s="94"/>
      <c r="I19" s="101" t="s">
        <v>85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98">
        <f>97.09805/9*12</f>
        <v>129.46406666666667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9">
        <f t="shared" si="0"/>
        <v>70.757460799487291</v>
      </c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</row>
    <row r="20" spans="1:102" ht="15.75" x14ac:dyDescent="0.25">
      <c r="A20" s="92"/>
      <c r="B20" s="93"/>
      <c r="C20" s="93"/>
      <c r="D20" s="93"/>
      <c r="E20" s="93"/>
      <c r="F20" s="93"/>
      <c r="G20" s="93"/>
      <c r="H20" s="94"/>
      <c r="I20" s="101" t="s">
        <v>86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98">
        <f>29.517/9*12</f>
        <v>39.355999999999995</v>
      </c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9">
        <f t="shared" si="0"/>
        <v>21.509679858848514</v>
      </c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</row>
    <row r="21" spans="1:102" ht="15.75" x14ac:dyDescent="0.25">
      <c r="A21" s="92"/>
      <c r="B21" s="93"/>
      <c r="C21" s="93"/>
      <c r="D21" s="93"/>
      <c r="E21" s="93"/>
      <c r="F21" s="93"/>
      <c r="G21" s="93"/>
      <c r="H21" s="94"/>
      <c r="I21" s="101" t="s">
        <v>87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98">
        <f>BJ23+BJ24+BJ25+BJ32</f>
        <v>486.45166666666665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0">
        <f>CD23+CD24+CD25+CD32</f>
        <v>265.86593192405968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</row>
    <row r="22" spans="1:102" ht="15.75" x14ac:dyDescent="0.25">
      <c r="A22" s="92"/>
      <c r="B22" s="93"/>
      <c r="C22" s="93"/>
      <c r="D22" s="93"/>
      <c r="E22" s="93"/>
      <c r="F22" s="93"/>
      <c r="G22" s="93"/>
      <c r="H22" s="94"/>
      <c r="I22" s="101" t="s">
        <v>88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</row>
    <row r="23" spans="1:102" ht="15.75" x14ac:dyDescent="0.25">
      <c r="A23" s="92"/>
      <c r="B23" s="93"/>
      <c r="C23" s="93"/>
      <c r="D23" s="93"/>
      <c r="E23" s="93"/>
      <c r="F23" s="93"/>
      <c r="G23" s="93"/>
      <c r="H23" s="94"/>
      <c r="I23" s="95" t="s">
        <v>89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6">
        <f>0.604*12/9</f>
        <v>0.80533333333333323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9">
        <f t="shared" ref="CD23:CD24" si="1">BJ23/$BJ$40*$CY$15</f>
        <v>0.4401479362653557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</row>
    <row r="24" spans="1:102" ht="15.75" x14ac:dyDescent="0.25">
      <c r="A24" s="92"/>
      <c r="B24" s="93"/>
      <c r="C24" s="93"/>
      <c r="D24" s="93"/>
      <c r="E24" s="93"/>
      <c r="F24" s="93"/>
      <c r="G24" s="93"/>
      <c r="H24" s="94"/>
      <c r="I24" s="95" t="s">
        <v>90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6">
        <f>0.168/9*12</f>
        <v>0.22400000000000003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9">
        <f t="shared" si="1"/>
        <v>0.12242525379566188</v>
      </c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</row>
    <row r="25" spans="1:102" ht="15.75" x14ac:dyDescent="0.25">
      <c r="A25" s="92"/>
      <c r="B25" s="93"/>
      <c r="C25" s="93"/>
      <c r="D25" s="93"/>
      <c r="E25" s="93"/>
      <c r="F25" s="93"/>
      <c r="G25" s="93"/>
      <c r="H25" s="94"/>
      <c r="I25" s="95" t="s">
        <v>91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8">
        <f>BJ27+BJ28+BJ29+BJ30+BJ31</f>
        <v>485.42233333333331</v>
      </c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0">
        <f>CD26+CD27+CD28+CD29+CD30+CD31</f>
        <v>265.30335873399866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</row>
    <row r="26" spans="1:102" ht="15.75" x14ac:dyDescent="0.25">
      <c r="A26" s="92"/>
      <c r="B26" s="93"/>
      <c r="C26" s="93"/>
      <c r="D26" s="93"/>
      <c r="E26" s="93"/>
      <c r="F26" s="93"/>
      <c r="G26" s="93"/>
      <c r="H26" s="94"/>
      <c r="I26" s="95" t="s">
        <v>82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6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</row>
    <row r="27" spans="1:102" ht="15.75" x14ac:dyDescent="0.25">
      <c r="A27" s="92"/>
      <c r="B27" s="93"/>
      <c r="C27" s="93"/>
      <c r="D27" s="93"/>
      <c r="E27" s="93"/>
      <c r="F27" s="93"/>
      <c r="G27" s="93"/>
      <c r="H27" s="94"/>
      <c r="I27" s="100" t="s">
        <v>92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96">
        <f>2.437/9*12</f>
        <v>3.2493333333333334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9">
        <f t="shared" ref="CD27:CD31" si="2">BJ27/$BJ$40*$CY$15</f>
        <v>1.7758949017858807</v>
      </c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</row>
    <row r="28" spans="1:102" ht="15.75" x14ac:dyDescent="0.25">
      <c r="A28" s="92"/>
      <c r="B28" s="93"/>
      <c r="C28" s="93"/>
      <c r="D28" s="93"/>
      <c r="E28" s="93"/>
      <c r="F28" s="93"/>
      <c r="G28" s="93"/>
      <c r="H28" s="94"/>
      <c r="I28" s="100" t="s">
        <v>93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96">
        <f>1.563/9*12</f>
        <v>2.0840000000000001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9">
        <f t="shared" si="2"/>
        <v>1.1389920933489257</v>
      </c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</row>
    <row r="29" spans="1:102" ht="15.75" x14ac:dyDescent="0.25">
      <c r="A29" s="92"/>
      <c r="B29" s="93"/>
      <c r="C29" s="93"/>
      <c r="D29" s="93"/>
      <c r="E29" s="93"/>
      <c r="F29" s="93"/>
      <c r="G29" s="93"/>
      <c r="H29" s="94"/>
      <c r="I29" s="100" t="s">
        <v>94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97">
        <f>4.77/9*12</f>
        <v>6.3599999999999994</v>
      </c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9">
        <f t="shared" si="2"/>
        <v>3.476002741698256</v>
      </c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</row>
    <row r="30" spans="1:102" ht="15.75" x14ac:dyDescent="0.25">
      <c r="A30" s="92"/>
      <c r="B30" s="93"/>
      <c r="C30" s="93"/>
      <c r="D30" s="93"/>
      <c r="E30" s="93"/>
      <c r="F30" s="93"/>
      <c r="G30" s="93"/>
      <c r="H30" s="94"/>
      <c r="I30" s="100" t="s">
        <v>95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97">
        <v>0</v>
      </c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9">
        <f t="shared" si="2"/>
        <v>0</v>
      </c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</row>
    <row r="31" spans="1:102" ht="18" customHeight="1" x14ac:dyDescent="0.25">
      <c r="A31" s="92"/>
      <c r="B31" s="93"/>
      <c r="C31" s="93"/>
      <c r="D31" s="93"/>
      <c r="E31" s="93"/>
      <c r="F31" s="93"/>
      <c r="G31" s="93"/>
      <c r="H31" s="94"/>
      <c r="I31" s="100" t="s">
        <v>96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21">
        <v>473.72899999999998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3"/>
      <c r="CD31" s="99">
        <f t="shared" si="2"/>
        <v>258.9124689971656</v>
      </c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</row>
    <row r="32" spans="1:102" ht="15.75" x14ac:dyDescent="0.25">
      <c r="A32" s="92"/>
      <c r="B32" s="93"/>
      <c r="C32" s="93"/>
      <c r="D32" s="93"/>
      <c r="E32" s="93"/>
      <c r="F32" s="93"/>
      <c r="G32" s="93"/>
      <c r="H32" s="94"/>
      <c r="I32" s="101" t="s">
        <v>97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98">
        <f>BJ34+BJ35+BJ36+BJ37</f>
        <v>0</v>
      </c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0">
        <f>CD34+CD35+CD36+CD37</f>
        <v>0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</row>
    <row r="33" spans="1:103" ht="15.75" x14ac:dyDescent="0.25">
      <c r="A33" s="92"/>
      <c r="B33" s="93"/>
      <c r="C33" s="93"/>
      <c r="D33" s="93"/>
      <c r="E33" s="93"/>
      <c r="F33" s="93"/>
      <c r="G33" s="93"/>
      <c r="H33" s="94"/>
      <c r="I33" s="101" t="s">
        <v>82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</row>
    <row r="34" spans="1:103" ht="15.75" x14ac:dyDescent="0.25">
      <c r="A34" s="92"/>
      <c r="B34" s="93"/>
      <c r="C34" s="93"/>
      <c r="D34" s="93"/>
      <c r="E34" s="93"/>
      <c r="F34" s="93"/>
      <c r="G34" s="93"/>
      <c r="H34" s="94"/>
      <c r="I34" s="95" t="s">
        <v>98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8">
        <v>0</v>
      </c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0">
        <f>'[1]НВВ по меропр. - прил.2'!$O$96</f>
        <v>0</v>
      </c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</row>
    <row r="35" spans="1:103" ht="15.75" x14ac:dyDescent="0.25">
      <c r="A35" s="92"/>
      <c r="B35" s="93"/>
      <c r="C35" s="93"/>
      <c r="D35" s="93"/>
      <c r="E35" s="93"/>
      <c r="F35" s="93"/>
      <c r="G35" s="93"/>
      <c r="H35" s="94"/>
      <c r="I35" s="95" t="s">
        <v>99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1">
        <v>0</v>
      </c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</row>
    <row r="36" spans="1:103" ht="15.75" x14ac:dyDescent="0.25">
      <c r="A36" s="92"/>
      <c r="B36" s="93"/>
      <c r="C36" s="93"/>
      <c r="D36" s="93"/>
      <c r="E36" s="93"/>
      <c r="F36" s="93"/>
      <c r="G36" s="93"/>
      <c r="H36" s="94"/>
      <c r="I36" s="95" t="s">
        <v>100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1">
        <v>0</v>
      </c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</row>
    <row r="37" spans="1:103" ht="15.75" x14ac:dyDescent="0.25">
      <c r="A37" s="103"/>
      <c r="B37" s="62"/>
      <c r="C37" s="62"/>
      <c r="D37" s="62"/>
      <c r="E37" s="62"/>
      <c r="F37" s="62"/>
      <c r="G37" s="62"/>
      <c r="H37" s="104"/>
      <c r="I37" s="124" t="s">
        <v>101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65">
        <v>0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</row>
    <row r="38" spans="1:103" ht="68.25" customHeight="1" x14ac:dyDescent="0.25">
      <c r="A38" s="110" t="s">
        <v>58</v>
      </c>
      <c r="B38" s="58"/>
      <c r="C38" s="58"/>
      <c r="D38" s="58"/>
      <c r="E38" s="58"/>
      <c r="F38" s="58"/>
      <c r="G38" s="58"/>
      <c r="H38" s="111"/>
      <c r="I38" s="85" t="s">
        <v>102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107">
        <v>0</v>
      </c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86">
        <f>SUM('прил 4'!AS19:BL21)/1000</f>
        <v>0</v>
      </c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103" ht="15.75" x14ac:dyDescent="0.25">
      <c r="A39" s="110" t="s">
        <v>60</v>
      </c>
      <c r="B39" s="58"/>
      <c r="C39" s="58"/>
      <c r="D39" s="58"/>
      <c r="E39" s="58"/>
      <c r="F39" s="58"/>
      <c r="G39" s="58"/>
      <c r="H39" s="111"/>
      <c r="I39" s="85" t="s">
        <v>103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107">
        <v>0</v>
      </c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9">
        <f>951.918+355.604</f>
        <v>1307.5219999999999</v>
      </c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</row>
    <row r="40" spans="1:103" ht="39.75" customHeight="1" x14ac:dyDescent="0.25">
      <c r="A40" s="103"/>
      <c r="B40" s="62"/>
      <c r="C40" s="62"/>
      <c r="D40" s="62"/>
      <c r="E40" s="62"/>
      <c r="F40" s="62"/>
      <c r="G40" s="62"/>
      <c r="H40" s="104"/>
      <c r="I40" s="85" t="s">
        <v>171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105">
        <f>BJ15+BJ38+BJ39</f>
        <v>661.18640000000005</v>
      </c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2">
        <f>CD15+CD38+CD39</f>
        <v>1668.88768226</v>
      </c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49"/>
    </row>
    <row r="43" spans="1:103" s="50" customFormat="1" ht="15.75" x14ac:dyDescent="0.25">
      <c r="C43" s="50" t="s">
        <v>155</v>
      </c>
      <c r="CH43" s="50" t="s">
        <v>156</v>
      </c>
    </row>
    <row r="44" spans="1:103" s="50" customFormat="1" ht="15.75" x14ac:dyDescent="0.25"/>
    <row r="45" spans="1:103" s="50" customFormat="1" ht="15.75" x14ac:dyDescent="0.25">
      <c r="C45" s="50" t="s">
        <v>172</v>
      </c>
    </row>
    <row r="46" spans="1:103" s="50" customFormat="1" ht="15.75" x14ac:dyDescent="0.25">
      <c r="C46" s="50" t="s">
        <v>173</v>
      </c>
      <c r="CH46" s="50" t="s">
        <v>157</v>
      </c>
    </row>
  </sheetData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I31:BI31"/>
    <mergeCell ref="BJ31:CC31"/>
    <mergeCell ref="CD31:CX31"/>
    <mergeCell ref="A31:H31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BJ14:CC14"/>
    <mergeCell ref="CD14:CX14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39:H39"/>
    <mergeCell ref="BJ38:CC38"/>
    <mergeCell ref="CD19:CX19"/>
    <mergeCell ref="CD20:CX20"/>
    <mergeCell ref="I21:BI21"/>
    <mergeCell ref="BJ21:CC21"/>
    <mergeCell ref="CD21:CX21"/>
    <mergeCell ref="CD16:CX16"/>
    <mergeCell ref="CD17:CX17"/>
    <mergeCell ref="CD18:CX18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CD25:CX25"/>
    <mergeCell ref="A26:H26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</mergeCells>
  <pageMargins left="0.9055118110236221" right="0.5118110236220472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8"/>
  <sheetViews>
    <sheetView view="pageBreakPreview" zoomScale="70" zoomScaleNormal="100" zoomScaleSheetLayoutView="70" workbookViewId="0">
      <selection activeCell="A17" sqref="A17:XFD18"/>
    </sheetView>
  </sheetViews>
  <sheetFormatPr defaultRowHeight="15" x14ac:dyDescent="0.25"/>
  <cols>
    <col min="1" max="102" width="1.7109375" customWidth="1"/>
  </cols>
  <sheetData>
    <row r="1" spans="1:10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 t="s">
        <v>104</v>
      </c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</row>
    <row r="2" spans="1:102" ht="33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</row>
    <row r="4" spans="1:102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 t="s">
        <v>19</v>
      </c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</row>
    <row r="5" spans="1:10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 t="s">
        <v>20</v>
      </c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</row>
    <row r="6" spans="1:10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16.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30" t="s">
        <v>3</v>
      </c>
    </row>
    <row r="8" spans="1:102" ht="16.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ht="18.75" x14ac:dyDescent="0.3">
      <c r="A9" s="78" t="s">
        <v>105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ht="18.75" x14ac:dyDescent="0.3">
      <c r="A10" s="79" t="s">
        <v>106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1:102" ht="16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</row>
    <row r="12" spans="1:102" ht="64.5" customHeight="1" x14ac:dyDescent="0.25">
      <c r="A12" s="77" t="s">
        <v>107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75" t="s">
        <v>108</v>
      </c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5" t="s">
        <v>109</v>
      </c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</row>
    <row r="13" spans="1:102" ht="42.75" customHeight="1" x14ac:dyDescent="0.25">
      <c r="A13" s="62" t="s">
        <v>55</v>
      </c>
      <c r="B13" s="62"/>
      <c r="C13" s="62"/>
      <c r="D13" s="62"/>
      <c r="E13" s="62"/>
      <c r="F13" s="62"/>
      <c r="G13" s="62"/>
      <c r="H13" s="59" t="s">
        <v>110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65">
        <v>0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>
        <v>0</v>
      </c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103"/>
    </row>
    <row r="14" spans="1:102" ht="72" customHeight="1" x14ac:dyDescent="0.25">
      <c r="A14" s="58" t="s">
        <v>58</v>
      </c>
      <c r="B14" s="58"/>
      <c r="C14" s="58"/>
      <c r="D14" s="58"/>
      <c r="E14" s="58"/>
      <c r="F14" s="58"/>
      <c r="G14" s="58"/>
      <c r="H14" s="59" t="s">
        <v>111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1"/>
      <c r="AN14" s="55">
        <v>0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>
        <v>0</v>
      </c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110"/>
    </row>
    <row r="15" spans="1:102" ht="45" customHeight="1" x14ac:dyDescent="0.25">
      <c r="A15" s="58" t="s">
        <v>60</v>
      </c>
      <c r="B15" s="58"/>
      <c r="C15" s="58"/>
      <c r="D15" s="58"/>
      <c r="E15" s="58"/>
      <c r="F15" s="58"/>
      <c r="G15" s="58"/>
      <c r="H15" s="59" t="s">
        <v>112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  <c r="AN15" s="55">
        <v>0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>
        <v>0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110"/>
    </row>
    <row r="17" spans="3:86" s="50" customFormat="1" ht="15.75" x14ac:dyDescent="0.25">
      <c r="C17" s="50" t="s">
        <v>172</v>
      </c>
    </row>
    <row r="18" spans="3:86" s="50" customFormat="1" ht="15.75" x14ac:dyDescent="0.25">
      <c r="C18" s="50" t="s">
        <v>173</v>
      </c>
      <c r="CH18" s="50" t="s">
        <v>157</v>
      </c>
    </row>
  </sheetData>
  <mergeCells count="18"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</mergeCells>
  <pageMargins left="0.9055118110236221" right="0.5118110236220472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5"/>
  <sheetViews>
    <sheetView view="pageBreakPreview" topLeftCell="A7" zoomScale="120" zoomScaleNormal="100" zoomScaleSheetLayoutView="120" workbookViewId="0">
      <selection activeCell="A24" sqref="A24:XFD25"/>
    </sheetView>
  </sheetViews>
  <sheetFormatPr defaultRowHeight="15" x14ac:dyDescent="0.25"/>
  <cols>
    <col min="1" max="102" width="1.7109375" customWidth="1"/>
  </cols>
  <sheetData>
    <row r="1" spans="1:102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 t="s">
        <v>113</v>
      </c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31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 t="s">
        <v>19</v>
      </c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</row>
    <row r="5" spans="1:10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 t="s">
        <v>20</v>
      </c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</row>
    <row r="6" spans="1:102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</row>
    <row r="7" spans="1:102" ht="16.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4" t="s">
        <v>3</v>
      </c>
    </row>
    <row r="8" spans="1:102" ht="16.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ht="18.75" x14ac:dyDescent="0.3">
      <c r="A9" s="78" t="s">
        <v>105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ht="18.75" x14ac:dyDescent="0.3">
      <c r="A10" s="79" t="s">
        <v>114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1:102" ht="16.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</row>
    <row r="12" spans="1:102" ht="115.5" customHeight="1" x14ac:dyDescent="0.25">
      <c r="A12" s="77" t="s">
        <v>107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75" t="s">
        <v>115</v>
      </c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5" t="s">
        <v>116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5" t="s">
        <v>117</v>
      </c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</row>
    <row r="13" spans="1:102" ht="36.75" customHeight="1" x14ac:dyDescent="0.25">
      <c r="A13" s="93" t="s">
        <v>55</v>
      </c>
      <c r="B13" s="93"/>
      <c r="C13" s="93"/>
      <c r="D13" s="93"/>
      <c r="E13" s="93"/>
      <c r="F13" s="93"/>
      <c r="G13" s="93"/>
      <c r="H13" s="129" t="s">
        <v>118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2"/>
    </row>
    <row r="14" spans="1:102" ht="15.75" x14ac:dyDescent="0.25">
      <c r="A14" s="93"/>
      <c r="B14" s="93"/>
      <c r="C14" s="93"/>
      <c r="D14" s="93"/>
      <c r="E14" s="93"/>
      <c r="F14" s="93"/>
      <c r="G14" s="93"/>
      <c r="H14" s="125" t="s">
        <v>119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6"/>
      <c r="AH14" s="91">
        <v>0</v>
      </c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>
        <v>0</v>
      </c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>
        <v>0</v>
      </c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2"/>
    </row>
    <row r="15" spans="1:102" ht="15.75" x14ac:dyDescent="0.25">
      <c r="A15" s="93"/>
      <c r="B15" s="93"/>
      <c r="C15" s="93"/>
      <c r="D15" s="93"/>
      <c r="E15" s="93"/>
      <c r="F15" s="93"/>
      <c r="G15" s="93"/>
      <c r="H15" s="125" t="s">
        <v>120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  <c r="AH15" s="91">
        <v>0</v>
      </c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>
        <v>0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>
        <v>0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</row>
    <row r="16" spans="1:102" ht="15.75" x14ac:dyDescent="0.25">
      <c r="A16" s="62"/>
      <c r="B16" s="62"/>
      <c r="C16" s="62"/>
      <c r="D16" s="62"/>
      <c r="E16" s="62"/>
      <c r="F16" s="62"/>
      <c r="G16" s="62"/>
      <c r="H16" s="127" t="s">
        <v>121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65">
        <v>0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>
        <v>0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>
        <v>0</v>
      </c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103"/>
    </row>
    <row r="17" spans="1:102" ht="37.5" customHeight="1" x14ac:dyDescent="0.25">
      <c r="A17" s="93" t="s">
        <v>58</v>
      </c>
      <c r="B17" s="93"/>
      <c r="C17" s="93"/>
      <c r="D17" s="93"/>
      <c r="E17" s="93"/>
      <c r="F17" s="93"/>
      <c r="G17" s="93"/>
      <c r="H17" s="129" t="s">
        <v>122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ht="15.75" x14ac:dyDescent="0.25">
      <c r="A18" s="93"/>
      <c r="B18" s="93"/>
      <c r="C18" s="93"/>
      <c r="D18" s="93"/>
      <c r="E18" s="93"/>
      <c r="F18" s="93"/>
      <c r="G18" s="93"/>
      <c r="H18" s="125" t="s">
        <v>119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91">
        <v>0</v>
      </c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0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0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ht="15.75" x14ac:dyDescent="0.25">
      <c r="A19" s="93"/>
      <c r="B19" s="93"/>
      <c r="C19" s="93"/>
      <c r="D19" s="93"/>
      <c r="E19" s="93"/>
      <c r="F19" s="93"/>
      <c r="G19" s="93"/>
      <c r="H19" s="125" t="s">
        <v>120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  <c r="AH19" s="91">
        <v>0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>
        <v>0</v>
      </c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>
        <v>0</v>
      </c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ht="15.75" x14ac:dyDescent="0.25">
      <c r="A20" s="62"/>
      <c r="B20" s="62"/>
      <c r="C20" s="62"/>
      <c r="D20" s="62"/>
      <c r="E20" s="62"/>
      <c r="F20" s="62"/>
      <c r="G20" s="62"/>
      <c r="H20" s="127" t="s">
        <v>121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  <c r="AH20" s="65">
        <v>0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>
        <v>0</v>
      </c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>
        <v>0</v>
      </c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103"/>
    </row>
    <row r="24" spans="1:102" s="50" customFormat="1" ht="15.75" x14ac:dyDescent="0.25">
      <c r="C24" s="50" t="s">
        <v>172</v>
      </c>
    </row>
    <row r="25" spans="1:102" s="50" customFormat="1" ht="15.75" x14ac:dyDescent="0.25">
      <c r="C25" s="50" t="s">
        <v>173</v>
      </c>
      <c r="CH25" s="50" t="s">
        <v>157</v>
      </c>
    </row>
  </sheetData>
  <mergeCells count="47"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  <mergeCell ref="A17:G17"/>
    <mergeCell ref="H17:AG17"/>
    <mergeCell ref="A14:G14"/>
    <mergeCell ref="H14:AG14"/>
    <mergeCell ref="A15:G15"/>
    <mergeCell ref="H15:AG15"/>
    <mergeCell ref="A16:G16"/>
    <mergeCell ref="H16:AG16"/>
    <mergeCell ref="AH16:BD16"/>
    <mergeCell ref="AH13:BD13"/>
    <mergeCell ref="BE13:CA13"/>
    <mergeCell ref="CB13:CX13"/>
    <mergeCell ref="AH14:BD14"/>
    <mergeCell ref="BE14:CA14"/>
    <mergeCell ref="BE16:CA16"/>
    <mergeCell ref="CB16:CX16"/>
    <mergeCell ref="CB14:CX14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BE20:CA20"/>
    <mergeCell ref="CB20:CX20"/>
    <mergeCell ref="AH17:BD17"/>
    <mergeCell ref="BE17:CA17"/>
    <mergeCell ref="BE19:CA19"/>
    <mergeCell ref="CB17:CX17"/>
    <mergeCell ref="CB19:CX19"/>
    <mergeCell ref="A19:G19"/>
    <mergeCell ref="H19:AG19"/>
    <mergeCell ref="AH19:BD19"/>
    <mergeCell ref="A20:G20"/>
    <mergeCell ref="H20:AG20"/>
    <mergeCell ref="AH20:BD20"/>
  </mergeCells>
  <pageMargins left="0.9055118110236221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5"/>
  <sheetViews>
    <sheetView tabSelected="1" view="pageBreakPreview" zoomScale="70" zoomScaleNormal="100" zoomScaleSheetLayoutView="70" workbookViewId="0">
      <selection activeCell="V14" sqref="V14:CX29"/>
    </sheetView>
  </sheetViews>
  <sheetFormatPr defaultRowHeight="15" x14ac:dyDescent="0.25"/>
  <cols>
    <col min="1" max="102" width="1.7109375" customWidth="1"/>
  </cols>
  <sheetData>
    <row r="1" spans="1:102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 t="s">
        <v>123</v>
      </c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</row>
    <row r="2" spans="1:102" ht="34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67" t="s">
        <v>1</v>
      </c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</row>
    <row r="4" spans="1:102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 t="s">
        <v>19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</row>
    <row r="5" spans="1:102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 t="s">
        <v>20</v>
      </c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</row>
    <row r="6" spans="1:10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</row>
    <row r="7" spans="1:102" ht="16.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9" t="s">
        <v>3</v>
      </c>
    </row>
    <row r="8" spans="1:102" ht="16.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ht="18.75" x14ac:dyDescent="0.3">
      <c r="A9" s="78" t="s">
        <v>124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</row>
    <row r="10" spans="1:102" ht="18.75" x14ac:dyDescent="0.3">
      <c r="A10" s="79" t="s">
        <v>125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spans="1:102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ht="33" customHeight="1" x14ac:dyDescent="0.25">
      <c r="A12" s="138" t="s">
        <v>126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35" t="s">
        <v>127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7"/>
      <c r="AW12" s="135" t="s">
        <v>128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7"/>
      <c r="BX12" s="135" t="s">
        <v>129</v>
      </c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</row>
    <row r="13" spans="1:102" ht="32.25" customHeight="1" x14ac:dyDescent="0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34" t="s">
        <v>119</v>
      </c>
      <c r="W13" s="134"/>
      <c r="X13" s="134"/>
      <c r="Y13" s="134"/>
      <c r="Z13" s="134"/>
      <c r="AA13" s="134"/>
      <c r="AB13" s="134"/>
      <c r="AC13" s="134"/>
      <c r="AD13" s="134"/>
      <c r="AE13" s="134" t="s">
        <v>120</v>
      </c>
      <c r="AF13" s="134"/>
      <c r="AG13" s="134"/>
      <c r="AH13" s="134"/>
      <c r="AI13" s="134"/>
      <c r="AJ13" s="134"/>
      <c r="AK13" s="134"/>
      <c r="AL13" s="134"/>
      <c r="AM13" s="134"/>
      <c r="AN13" s="134" t="s">
        <v>130</v>
      </c>
      <c r="AO13" s="134"/>
      <c r="AP13" s="134"/>
      <c r="AQ13" s="134"/>
      <c r="AR13" s="134"/>
      <c r="AS13" s="134"/>
      <c r="AT13" s="134"/>
      <c r="AU13" s="134"/>
      <c r="AV13" s="134"/>
      <c r="AW13" s="134" t="s">
        <v>119</v>
      </c>
      <c r="AX13" s="134"/>
      <c r="AY13" s="134"/>
      <c r="AZ13" s="134"/>
      <c r="BA13" s="134"/>
      <c r="BB13" s="134"/>
      <c r="BC13" s="134"/>
      <c r="BD13" s="134"/>
      <c r="BE13" s="134"/>
      <c r="BF13" s="134" t="s">
        <v>120</v>
      </c>
      <c r="BG13" s="134"/>
      <c r="BH13" s="134"/>
      <c r="BI13" s="134"/>
      <c r="BJ13" s="134"/>
      <c r="BK13" s="134"/>
      <c r="BL13" s="134"/>
      <c r="BM13" s="134"/>
      <c r="BN13" s="134"/>
      <c r="BO13" s="134" t="s">
        <v>130</v>
      </c>
      <c r="BP13" s="134"/>
      <c r="BQ13" s="134"/>
      <c r="BR13" s="134"/>
      <c r="BS13" s="134"/>
      <c r="BT13" s="134"/>
      <c r="BU13" s="134"/>
      <c r="BV13" s="134"/>
      <c r="BW13" s="134"/>
      <c r="BX13" s="134" t="s">
        <v>119</v>
      </c>
      <c r="BY13" s="134"/>
      <c r="BZ13" s="134"/>
      <c r="CA13" s="134"/>
      <c r="CB13" s="134"/>
      <c r="CC13" s="134"/>
      <c r="CD13" s="134"/>
      <c r="CE13" s="134"/>
      <c r="CF13" s="134"/>
      <c r="CG13" s="134" t="s">
        <v>120</v>
      </c>
      <c r="CH13" s="134"/>
      <c r="CI13" s="134"/>
      <c r="CJ13" s="134"/>
      <c r="CK13" s="134"/>
      <c r="CL13" s="134"/>
      <c r="CM13" s="134"/>
      <c r="CN13" s="134"/>
      <c r="CO13" s="134"/>
      <c r="CP13" s="134" t="s">
        <v>130</v>
      </c>
      <c r="CQ13" s="134"/>
      <c r="CR13" s="134"/>
      <c r="CS13" s="134"/>
      <c r="CT13" s="134"/>
      <c r="CU13" s="134"/>
      <c r="CV13" s="134"/>
      <c r="CW13" s="134"/>
      <c r="CX13" s="135"/>
    </row>
    <row r="14" spans="1:102" ht="14.45" customHeight="1" x14ac:dyDescent="0.25">
      <c r="A14" s="131" t="s">
        <v>55</v>
      </c>
      <c r="B14" s="131"/>
      <c r="C14" s="131"/>
      <c r="D14" s="131"/>
      <c r="E14" s="131"/>
      <c r="F14" s="131"/>
      <c r="G14" s="132" t="s">
        <v>131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1">
        <v>0</v>
      </c>
      <c r="W14" s="131"/>
      <c r="X14" s="131"/>
      <c r="Y14" s="131"/>
      <c r="Z14" s="131"/>
      <c r="AA14" s="131"/>
      <c r="AB14" s="131"/>
      <c r="AC14" s="131"/>
      <c r="AD14" s="131"/>
      <c r="AE14" s="131">
        <v>0</v>
      </c>
      <c r="AF14" s="131"/>
      <c r="AG14" s="131"/>
      <c r="AH14" s="131"/>
      <c r="AI14" s="131"/>
      <c r="AJ14" s="131"/>
      <c r="AK14" s="131"/>
      <c r="AL14" s="131"/>
      <c r="AM14" s="131"/>
      <c r="AN14" s="131">
        <v>0</v>
      </c>
      <c r="AO14" s="131"/>
      <c r="AP14" s="131"/>
      <c r="AQ14" s="131"/>
      <c r="AR14" s="131"/>
      <c r="AS14" s="131"/>
      <c r="AT14" s="131"/>
      <c r="AU14" s="131"/>
      <c r="AV14" s="131"/>
      <c r="AW14" s="131">
        <v>0</v>
      </c>
      <c r="AX14" s="131"/>
      <c r="AY14" s="131"/>
      <c r="AZ14" s="131"/>
      <c r="BA14" s="131"/>
      <c r="BB14" s="131"/>
      <c r="BC14" s="131"/>
      <c r="BD14" s="131"/>
      <c r="BE14" s="131"/>
      <c r="BF14" s="131">
        <v>0</v>
      </c>
      <c r="BG14" s="131"/>
      <c r="BH14" s="131"/>
      <c r="BI14" s="131"/>
      <c r="BJ14" s="131"/>
      <c r="BK14" s="131"/>
      <c r="BL14" s="131"/>
      <c r="BM14" s="131"/>
      <c r="BN14" s="131"/>
      <c r="BO14" s="131">
        <v>0</v>
      </c>
      <c r="BP14" s="131"/>
      <c r="BQ14" s="131"/>
      <c r="BR14" s="131"/>
      <c r="BS14" s="131"/>
      <c r="BT14" s="131"/>
      <c r="BU14" s="131"/>
      <c r="BV14" s="131"/>
      <c r="BW14" s="131"/>
      <c r="BX14" s="131">
        <v>0</v>
      </c>
      <c r="BY14" s="131"/>
      <c r="BZ14" s="131"/>
      <c r="CA14" s="131"/>
      <c r="CB14" s="131"/>
      <c r="CC14" s="131"/>
      <c r="CD14" s="131"/>
      <c r="CE14" s="131"/>
      <c r="CF14" s="131"/>
      <c r="CG14" s="131">
        <v>0</v>
      </c>
      <c r="CH14" s="131"/>
      <c r="CI14" s="131"/>
      <c r="CJ14" s="131"/>
      <c r="CK14" s="131"/>
      <c r="CL14" s="131"/>
      <c r="CM14" s="131"/>
      <c r="CN14" s="131"/>
      <c r="CO14" s="131"/>
      <c r="CP14" s="131">
        <v>0</v>
      </c>
      <c r="CQ14" s="131"/>
      <c r="CR14" s="131"/>
      <c r="CS14" s="131"/>
      <c r="CT14" s="131"/>
      <c r="CU14" s="131"/>
      <c r="CV14" s="131"/>
      <c r="CW14" s="131"/>
      <c r="CX14" s="131"/>
    </row>
    <row r="15" spans="1:102" ht="14.45" customHeight="1" x14ac:dyDescent="0.25">
      <c r="A15" s="131"/>
      <c r="B15" s="131"/>
      <c r="C15" s="131"/>
      <c r="D15" s="131"/>
      <c r="E15" s="131"/>
      <c r="F15" s="131"/>
      <c r="G15" s="133" t="s">
        <v>132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</row>
    <row r="16" spans="1:102" ht="14.45" customHeight="1" x14ac:dyDescent="0.25">
      <c r="A16" s="131"/>
      <c r="B16" s="131"/>
      <c r="C16" s="131"/>
      <c r="D16" s="131"/>
      <c r="E16" s="131"/>
      <c r="F16" s="131"/>
      <c r="G16" s="133" t="s">
        <v>133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50">
        <v>15</v>
      </c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>
        <v>75</v>
      </c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>
        <v>8.25</v>
      </c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</row>
    <row r="17" spans="1:102" ht="14.45" customHeight="1" x14ac:dyDescent="0.25">
      <c r="A17" s="131" t="s">
        <v>58</v>
      </c>
      <c r="B17" s="131"/>
      <c r="C17" s="131"/>
      <c r="D17" s="131"/>
      <c r="E17" s="131"/>
      <c r="F17" s="131"/>
      <c r="G17" s="132" t="s">
        <v>134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50">
        <v>0</v>
      </c>
      <c r="W17" s="150"/>
      <c r="X17" s="150"/>
      <c r="Y17" s="150"/>
      <c r="Z17" s="150"/>
      <c r="AA17" s="150"/>
      <c r="AB17" s="150"/>
      <c r="AC17" s="150"/>
      <c r="AD17" s="150"/>
      <c r="AE17" s="150">
        <v>0</v>
      </c>
      <c r="AF17" s="150"/>
      <c r="AG17" s="150"/>
      <c r="AH17" s="150"/>
      <c r="AI17" s="150"/>
      <c r="AJ17" s="150"/>
      <c r="AK17" s="150"/>
      <c r="AL17" s="150"/>
      <c r="AM17" s="150"/>
      <c r="AN17" s="150">
        <v>0</v>
      </c>
      <c r="AO17" s="150"/>
      <c r="AP17" s="150"/>
      <c r="AQ17" s="150"/>
      <c r="AR17" s="150"/>
      <c r="AS17" s="150"/>
      <c r="AT17" s="150"/>
      <c r="AU17" s="150"/>
      <c r="AV17" s="150"/>
      <c r="AW17" s="150">
        <v>0</v>
      </c>
      <c r="AX17" s="150"/>
      <c r="AY17" s="150"/>
      <c r="AZ17" s="150"/>
      <c r="BA17" s="150"/>
      <c r="BB17" s="150"/>
      <c r="BC17" s="150"/>
      <c r="BD17" s="150"/>
      <c r="BE17" s="150"/>
      <c r="BF17" s="150">
        <v>0</v>
      </c>
      <c r="BG17" s="150"/>
      <c r="BH17" s="150"/>
      <c r="BI17" s="150"/>
      <c r="BJ17" s="150"/>
      <c r="BK17" s="150"/>
      <c r="BL17" s="150"/>
      <c r="BM17" s="150"/>
      <c r="BN17" s="150"/>
      <c r="BO17" s="150">
        <v>0</v>
      </c>
      <c r="BP17" s="150"/>
      <c r="BQ17" s="150"/>
      <c r="BR17" s="150"/>
      <c r="BS17" s="150"/>
      <c r="BT17" s="150"/>
      <c r="BU17" s="150"/>
      <c r="BV17" s="150"/>
      <c r="BW17" s="150"/>
      <c r="BX17" s="150">
        <v>0</v>
      </c>
      <c r="BY17" s="150"/>
      <c r="BZ17" s="150"/>
      <c r="CA17" s="150"/>
      <c r="CB17" s="150"/>
      <c r="CC17" s="150"/>
      <c r="CD17" s="150"/>
      <c r="CE17" s="150"/>
      <c r="CF17" s="150"/>
      <c r="CG17" s="150">
        <v>0</v>
      </c>
      <c r="CH17" s="150"/>
      <c r="CI17" s="150"/>
      <c r="CJ17" s="150"/>
      <c r="CK17" s="150"/>
      <c r="CL17" s="150"/>
      <c r="CM17" s="150"/>
      <c r="CN17" s="150"/>
      <c r="CO17" s="150"/>
      <c r="CP17" s="150">
        <v>0</v>
      </c>
      <c r="CQ17" s="150"/>
      <c r="CR17" s="150"/>
      <c r="CS17" s="150"/>
      <c r="CT17" s="150"/>
      <c r="CU17" s="150"/>
      <c r="CV17" s="150"/>
      <c r="CW17" s="150"/>
      <c r="CX17" s="150"/>
    </row>
    <row r="18" spans="1:102" ht="14.45" customHeight="1" x14ac:dyDescent="0.25">
      <c r="A18" s="131"/>
      <c r="B18" s="131"/>
      <c r="C18" s="131"/>
      <c r="D18" s="131"/>
      <c r="E18" s="131"/>
      <c r="F18" s="131"/>
      <c r="G18" s="133" t="s">
        <v>132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</row>
    <row r="19" spans="1:102" ht="14.45" customHeight="1" x14ac:dyDescent="0.25">
      <c r="A19" s="131"/>
      <c r="B19" s="131"/>
      <c r="C19" s="131"/>
      <c r="D19" s="131"/>
      <c r="E19" s="131"/>
      <c r="F19" s="131"/>
      <c r="G19" s="133" t="s">
        <v>135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50">
        <v>2</v>
      </c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>
        <v>100</v>
      </c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>
        <v>40.898330000000001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</row>
    <row r="20" spans="1:102" ht="14.45" customHeight="1" x14ac:dyDescent="0.25">
      <c r="A20" s="131" t="s">
        <v>60</v>
      </c>
      <c r="B20" s="131"/>
      <c r="C20" s="131"/>
      <c r="D20" s="131"/>
      <c r="E20" s="131"/>
      <c r="F20" s="131"/>
      <c r="G20" s="132" t="s">
        <v>136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50">
        <v>0</v>
      </c>
      <c r="W20" s="150"/>
      <c r="X20" s="150"/>
      <c r="Y20" s="150"/>
      <c r="Z20" s="150"/>
      <c r="AA20" s="150"/>
      <c r="AB20" s="150"/>
      <c r="AC20" s="150"/>
      <c r="AD20" s="150"/>
      <c r="AE20" s="150">
        <v>0</v>
      </c>
      <c r="AF20" s="150"/>
      <c r="AG20" s="150"/>
      <c r="AH20" s="150"/>
      <c r="AI20" s="150"/>
      <c r="AJ20" s="150"/>
      <c r="AK20" s="150"/>
      <c r="AL20" s="150"/>
      <c r="AM20" s="150"/>
      <c r="AN20" s="150">
        <v>0</v>
      </c>
      <c r="AO20" s="150"/>
      <c r="AP20" s="150"/>
      <c r="AQ20" s="150"/>
      <c r="AR20" s="150"/>
      <c r="AS20" s="150"/>
      <c r="AT20" s="150"/>
      <c r="AU20" s="150"/>
      <c r="AV20" s="150"/>
      <c r="AW20" s="150">
        <v>0</v>
      </c>
      <c r="AX20" s="150"/>
      <c r="AY20" s="150"/>
      <c r="AZ20" s="150"/>
      <c r="BA20" s="150"/>
      <c r="BB20" s="150"/>
      <c r="BC20" s="150"/>
      <c r="BD20" s="150"/>
      <c r="BE20" s="150"/>
      <c r="BF20" s="150">
        <v>0</v>
      </c>
      <c r="BG20" s="150"/>
      <c r="BH20" s="150"/>
      <c r="BI20" s="150"/>
      <c r="BJ20" s="150"/>
      <c r="BK20" s="150"/>
      <c r="BL20" s="150"/>
      <c r="BM20" s="150"/>
      <c r="BN20" s="150"/>
      <c r="BO20" s="150">
        <v>0</v>
      </c>
      <c r="BP20" s="150"/>
      <c r="BQ20" s="150"/>
      <c r="BR20" s="150"/>
      <c r="BS20" s="150"/>
      <c r="BT20" s="150"/>
      <c r="BU20" s="150"/>
      <c r="BV20" s="150"/>
      <c r="BW20" s="150"/>
      <c r="BX20" s="150">
        <v>0</v>
      </c>
      <c r="BY20" s="150"/>
      <c r="BZ20" s="150"/>
      <c r="CA20" s="150"/>
      <c r="CB20" s="150"/>
      <c r="CC20" s="150"/>
      <c r="CD20" s="150"/>
      <c r="CE20" s="150"/>
      <c r="CF20" s="150"/>
      <c r="CG20" s="150">
        <v>0</v>
      </c>
      <c r="CH20" s="150"/>
      <c r="CI20" s="150"/>
      <c r="CJ20" s="150"/>
      <c r="CK20" s="150"/>
      <c r="CL20" s="150"/>
      <c r="CM20" s="150"/>
      <c r="CN20" s="150"/>
      <c r="CO20" s="150"/>
      <c r="CP20" s="150">
        <v>0</v>
      </c>
      <c r="CQ20" s="150"/>
      <c r="CR20" s="150"/>
      <c r="CS20" s="150"/>
      <c r="CT20" s="150"/>
      <c r="CU20" s="150"/>
      <c r="CV20" s="150"/>
      <c r="CW20" s="150"/>
      <c r="CX20" s="150"/>
    </row>
    <row r="21" spans="1:102" ht="14.45" customHeight="1" x14ac:dyDescent="0.25">
      <c r="A21" s="131"/>
      <c r="B21" s="131"/>
      <c r="C21" s="131"/>
      <c r="D21" s="131"/>
      <c r="E21" s="131"/>
      <c r="F21" s="131"/>
      <c r="G21" s="133" t="s">
        <v>132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</row>
    <row r="22" spans="1:102" ht="14.45" customHeight="1" x14ac:dyDescent="0.25">
      <c r="A22" s="131"/>
      <c r="B22" s="131"/>
      <c r="C22" s="131"/>
      <c r="D22" s="131"/>
      <c r="E22" s="131"/>
      <c r="F22" s="131"/>
      <c r="G22" s="133" t="s">
        <v>137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</row>
    <row r="23" spans="1:102" ht="14.45" customHeight="1" x14ac:dyDescent="0.25">
      <c r="A23" s="131" t="s">
        <v>67</v>
      </c>
      <c r="B23" s="131"/>
      <c r="C23" s="131"/>
      <c r="D23" s="131"/>
      <c r="E23" s="131"/>
      <c r="F23" s="131"/>
      <c r="G23" s="132" t="s">
        <v>138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50">
        <v>0</v>
      </c>
      <c r="W23" s="150"/>
      <c r="X23" s="150"/>
      <c r="Y23" s="150"/>
      <c r="Z23" s="150"/>
      <c r="AA23" s="150"/>
      <c r="AB23" s="150"/>
      <c r="AC23" s="150"/>
      <c r="AD23" s="150"/>
      <c r="AE23" s="150">
        <v>0</v>
      </c>
      <c r="AF23" s="150"/>
      <c r="AG23" s="150"/>
      <c r="AH23" s="150"/>
      <c r="AI23" s="150"/>
      <c r="AJ23" s="150"/>
      <c r="AK23" s="150"/>
      <c r="AL23" s="150"/>
      <c r="AM23" s="150"/>
      <c r="AN23" s="150">
        <v>0</v>
      </c>
      <c r="AO23" s="150"/>
      <c r="AP23" s="150"/>
      <c r="AQ23" s="150"/>
      <c r="AR23" s="150"/>
      <c r="AS23" s="150"/>
      <c r="AT23" s="150"/>
      <c r="AU23" s="150"/>
      <c r="AV23" s="150"/>
      <c r="AW23" s="150">
        <v>0</v>
      </c>
      <c r="AX23" s="150"/>
      <c r="AY23" s="150"/>
      <c r="AZ23" s="150"/>
      <c r="BA23" s="150"/>
      <c r="BB23" s="150"/>
      <c r="BC23" s="150"/>
      <c r="BD23" s="150"/>
      <c r="BE23" s="150"/>
      <c r="BF23" s="150">
        <v>0</v>
      </c>
      <c r="BG23" s="150"/>
      <c r="BH23" s="150"/>
      <c r="BI23" s="150"/>
      <c r="BJ23" s="150"/>
      <c r="BK23" s="150"/>
      <c r="BL23" s="150"/>
      <c r="BM23" s="150"/>
      <c r="BN23" s="150"/>
      <c r="BO23" s="150">
        <v>0</v>
      </c>
      <c r="BP23" s="150"/>
      <c r="BQ23" s="150"/>
      <c r="BR23" s="150"/>
      <c r="BS23" s="150"/>
      <c r="BT23" s="150"/>
      <c r="BU23" s="150"/>
      <c r="BV23" s="150"/>
      <c r="BW23" s="150"/>
      <c r="BX23" s="150">
        <v>0</v>
      </c>
      <c r="BY23" s="150"/>
      <c r="BZ23" s="150"/>
      <c r="CA23" s="150"/>
      <c r="CB23" s="150"/>
      <c r="CC23" s="150"/>
      <c r="CD23" s="150"/>
      <c r="CE23" s="150"/>
      <c r="CF23" s="150"/>
      <c r="CG23" s="150">
        <v>0</v>
      </c>
      <c r="CH23" s="150"/>
      <c r="CI23" s="150"/>
      <c r="CJ23" s="150"/>
      <c r="CK23" s="150"/>
      <c r="CL23" s="150"/>
      <c r="CM23" s="150"/>
      <c r="CN23" s="150"/>
      <c r="CO23" s="150"/>
      <c r="CP23" s="150">
        <v>0</v>
      </c>
      <c r="CQ23" s="150"/>
      <c r="CR23" s="150"/>
      <c r="CS23" s="150"/>
      <c r="CT23" s="150"/>
      <c r="CU23" s="150"/>
      <c r="CV23" s="150"/>
      <c r="CW23" s="150"/>
      <c r="CX23" s="150"/>
    </row>
    <row r="24" spans="1:102" ht="14.45" customHeight="1" x14ac:dyDescent="0.25">
      <c r="A24" s="131"/>
      <c r="B24" s="131"/>
      <c r="C24" s="131"/>
      <c r="D24" s="131"/>
      <c r="E24" s="131"/>
      <c r="F24" s="131"/>
      <c r="G24" s="133" t="s">
        <v>132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</row>
    <row r="25" spans="1:102" ht="14.45" customHeight="1" x14ac:dyDescent="0.25">
      <c r="A25" s="131"/>
      <c r="B25" s="131"/>
      <c r="C25" s="131"/>
      <c r="D25" s="131"/>
      <c r="E25" s="131"/>
      <c r="F25" s="131"/>
      <c r="G25" s="133" t="s">
        <v>137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</row>
    <row r="26" spans="1:102" ht="14.45" customHeight="1" x14ac:dyDescent="0.25">
      <c r="A26" s="131" t="s">
        <v>69</v>
      </c>
      <c r="B26" s="131"/>
      <c r="C26" s="131"/>
      <c r="D26" s="131"/>
      <c r="E26" s="131"/>
      <c r="F26" s="131"/>
      <c r="G26" s="132" t="s">
        <v>139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50">
        <v>0</v>
      </c>
      <c r="W26" s="150"/>
      <c r="X26" s="150"/>
      <c r="Y26" s="150"/>
      <c r="Z26" s="150"/>
      <c r="AA26" s="150"/>
      <c r="AB26" s="150"/>
      <c r="AC26" s="150"/>
      <c r="AD26" s="150"/>
      <c r="AE26" s="150">
        <v>0</v>
      </c>
      <c r="AF26" s="150"/>
      <c r="AG26" s="150"/>
      <c r="AH26" s="150"/>
      <c r="AI26" s="150"/>
      <c r="AJ26" s="150"/>
      <c r="AK26" s="150"/>
      <c r="AL26" s="150"/>
      <c r="AM26" s="150"/>
      <c r="AN26" s="150">
        <v>0</v>
      </c>
      <c r="AO26" s="150"/>
      <c r="AP26" s="150"/>
      <c r="AQ26" s="150"/>
      <c r="AR26" s="150"/>
      <c r="AS26" s="150"/>
      <c r="AT26" s="150"/>
      <c r="AU26" s="150"/>
      <c r="AV26" s="150"/>
      <c r="AW26" s="150">
        <v>0</v>
      </c>
      <c r="AX26" s="150"/>
      <c r="AY26" s="150"/>
      <c r="AZ26" s="150"/>
      <c r="BA26" s="150"/>
      <c r="BB26" s="150"/>
      <c r="BC26" s="150"/>
      <c r="BD26" s="150"/>
      <c r="BE26" s="150"/>
      <c r="BF26" s="150">
        <v>0</v>
      </c>
      <c r="BG26" s="150"/>
      <c r="BH26" s="150"/>
      <c r="BI26" s="150"/>
      <c r="BJ26" s="150"/>
      <c r="BK26" s="150"/>
      <c r="BL26" s="150"/>
      <c r="BM26" s="150"/>
      <c r="BN26" s="150"/>
      <c r="BO26" s="150">
        <v>0</v>
      </c>
      <c r="BP26" s="150"/>
      <c r="BQ26" s="150"/>
      <c r="BR26" s="150"/>
      <c r="BS26" s="150"/>
      <c r="BT26" s="150"/>
      <c r="BU26" s="150"/>
      <c r="BV26" s="150"/>
      <c r="BW26" s="150"/>
      <c r="BX26" s="150">
        <v>0</v>
      </c>
      <c r="BY26" s="150"/>
      <c r="BZ26" s="150"/>
      <c r="CA26" s="150"/>
      <c r="CB26" s="150"/>
      <c r="CC26" s="150"/>
      <c r="CD26" s="150"/>
      <c r="CE26" s="150"/>
      <c r="CF26" s="150"/>
      <c r="CG26" s="150">
        <v>0</v>
      </c>
      <c r="CH26" s="150"/>
      <c r="CI26" s="150"/>
      <c r="CJ26" s="150"/>
      <c r="CK26" s="150"/>
      <c r="CL26" s="150"/>
      <c r="CM26" s="150"/>
      <c r="CN26" s="150"/>
      <c r="CO26" s="150"/>
      <c r="CP26" s="150">
        <v>0</v>
      </c>
      <c r="CQ26" s="150"/>
      <c r="CR26" s="150"/>
      <c r="CS26" s="150"/>
      <c r="CT26" s="150"/>
      <c r="CU26" s="150"/>
      <c r="CV26" s="150"/>
      <c r="CW26" s="150"/>
      <c r="CX26" s="150"/>
    </row>
    <row r="27" spans="1:102" ht="14.45" customHeight="1" x14ac:dyDescent="0.25">
      <c r="A27" s="131"/>
      <c r="B27" s="131"/>
      <c r="C27" s="131"/>
      <c r="D27" s="131"/>
      <c r="E27" s="131"/>
      <c r="F27" s="131"/>
      <c r="G27" s="133" t="s">
        <v>132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</row>
    <row r="28" spans="1:102" ht="14.45" customHeight="1" x14ac:dyDescent="0.25">
      <c r="A28" s="131"/>
      <c r="B28" s="131"/>
      <c r="C28" s="131"/>
      <c r="D28" s="131"/>
      <c r="E28" s="131"/>
      <c r="F28" s="131"/>
      <c r="G28" s="133" t="s">
        <v>137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</row>
    <row r="29" spans="1:102" ht="14.45" customHeight="1" x14ac:dyDescent="0.25">
      <c r="A29" s="131" t="s">
        <v>71</v>
      </c>
      <c r="B29" s="131"/>
      <c r="C29" s="131"/>
      <c r="D29" s="131"/>
      <c r="E29" s="131"/>
      <c r="F29" s="131"/>
      <c r="G29" s="132" t="s">
        <v>140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</row>
    <row r="30" spans="1:102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x14ac:dyDescent="0.25">
      <c r="A31" s="63" t="s">
        <v>141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ht="63.75" customHeight="1" x14ac:dyDescent="0.25">
      <c r="A32" s="142" t="s">
        <v>142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4" spans="3:86" s="50" customFormat="1" ht="15.75" x14ac:dyDescent="0.25">
      <c r="C34" s="50" t="s">
        <v>172</v>
      </c>
    </row>
    <row r="35" spans="3:86" s="50" customFormat="1" ht="15.75" x14ac:dyDescent="0.25">
      <c r="C35" s="50" t="s">
        <v>173</v>
      </c>
      <c r="CH35" s="50" t="s">
        <v>157</v>
      </c>
    </row>
  </sheetData>
  <mergeCells count="194">
    <mergeCell ref="BX19:CF19"/>
    <mergeCell ref="CG19:CO19"/>
    <mergeCell ref="BO19:BW19"/>
    <mergeCell ref="A15:F15"/>
    <mergeCell ref="G15:U15"/>
    <mergeCell ref="V15:AD15"/>
    <mergeCell ref="A31:CX31"/>
    <mergeCell ref="A32:CX32"/>
    <mergeCell ref="AE14:AM14"/>
    <mergeCell ref="AN14:AV14"/>
    <mergeCell ref="AE15:AM15"/>
    <mergeCell ref="AN15:AV15"/>
    <mergeCell ref="AN20:AV20"/>
    <mergeCell ref="AW20:BE20"/>
    <mergeCell ref="AN19:AV19"/>
    <mergeCell ref="AW19:BE19"/>
    <mergeCell ref="A19:F19"/>
    <mergeCell ref="G19:U19"/>
    <mergeCell ref="V19:AD19"/>
    <mergeCell ref="AE19:AM19"/>
    <mergeCell ref="BF19:BN19"/>
    <mergeCell ref="CP19:CX19"/>
    <mergeCell ref="BF18:BN18"/>
    <mergeCell ref="BO18:BW18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17:F17"/>
    <mergeCell ref="G17:U17"/>
    <mergeCell ref="V17:AD17"/>
    <mergeCell ref="AE17:AM17"/>
    <mergeCell ref="AN17:AV17"/>
    <mergeCell ref="AE16:AM16"/>
    <mergeCell ref="AN16:AV16"/>
    <mergeCell ref="AW15:BE15"/>
    <mergeCell ref="BF15:BN15"/>
    <mergeCell ref="BF16:BN16"/>
    <mergeCell ref="AW17:BE17"/>
    <mergeCell ref="CP17:CX17"/>
    <mergeCell ref="AW18:BE18"/>
    <mergeCell ref="BF17:BN17"/>
    <mergeCell ref="BO17:BW17"/>
    <mergeCell ref="BX17:CF17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V12:AV12"/>
    <mergeCell ref="V13:AD13"/>
    <mergeCell ref="AW13:BE13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4:F14"/>
    <mergeCell ref="G14:U14"/>
    <mergeCell ref="V14:AD14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G17:CO17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G21:CO21"/>
    <mergeCell ref="CP21:CX21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</mergeCells>
  <pageMargins left="0.9055118110236221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5"/>
  <sheetViews>
    <sheetView view="pageBreakPreview" zoomScale="70" zoomScaleNormal="100" zoomScaleSheetLayoutView="70" workbookViewId="0">
      <selection activeCell="AS37" sqref="AS37"/>
    </sheetView>
  </sheetViews>
  <sheetFormatPr defaultRowHeight="15" x14ac:dyDescent="0.25"/>
  <cols>
    <col min="1" max="102" width="1.5703125" customWidth="1"/>
  </cols>
  <sheetData>
    <row r="1" spans="1:102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 t="s">
        <v>143</v>
      </c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</row>
    <row r="2" spans="1:102" ht="42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67" t="s">
        <v>1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1:10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</row>
    <row r="4" spans="1:10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 t="s">
        <v>19</v>
      </c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</row>
    <row r="5" spans="1:102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 t="s">
        <v>20</v>
      </c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1:102" ht="16.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4" t="s">
        <v>3</v>
      </c>
    </row>
    <row r="8" spans="1:102" ht="16.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</row>
    <row r="9" spans="1:102" ht="18.75" x14ac:dyDescent="0.25">
      <c r="A9" s="148" t="s">
        <v>124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</row>
    <row r="10" spans="1:102" ht="18.75" x14ac:dyDescent="0.25">
      <c r="A10" s="149" t="s">
        <v>144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</row>
    <row r="11" spans="1:102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</row>
    <row r="12" spans="1:102" ht="33" customHeight="1" x14ac:dyDescent="0.25">
      <c r="A12" s="146" t="s">
        <v>145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69"/>
      <c r="AI12" s="75" t="s">
        <v>146</v>
      </c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7"/>
      <c r="BQ12" s="75" t="s">
        <v>128</v>
      </c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</row>
    <row r="13" spans="1:102" ht="15.75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71"/>
      <c r="AI13" s="80" t="s">
        <v>119</v>
      </c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 t="s">
        <v>120</v>
      </c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 t="s">
        <v>130</v>
      </c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 t="s">
        <v>119</v>
      </c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 t="s">
        <v>120</v>
      </c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 t="s">
        <v>130</v>
      </c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75"/>
    </row>
    <row r="14" spans="1:102" ht="15.6" customHeight="1" x14ac:dyDescent="0.25">
      <c r="A14" s="144" t="s">
        <v>55</v>
      </c>
      <c r="B14" s="144"/>
      <c r="C14" s="144"/>
      <c r="D14" s="144"/>
      <c r="E14" s="144"/>
      <c r="F14" s="144"/>
      <c r="G14" s="145" t="s">
        <v>131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</row>
    <row r="15" spans="1:102" ht="15.6" customHeight="1" x14ac:dyDescent="0.25">
      <c r="A15" s="144"/>
      <c r="B15" s="144"/>
      <c r="C15" s="144"/>
      <c r="D15" s="144"/>
      <c r="E15" s="144"/>
      <c r="F15" s="144"/>
      <c r="G15" s="143" t="s">
        <v>132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</row>
    <row r="16" spans="1:102" ht="15.6" customHeight="1" x14ac:dyDescent="0.25">
      <c r="A16" s="144"/>
      <c r="B16" s="144"/>
      <c r="C16" s="144"/>
      <c r="D16" s="144"/>
      <c r="E16" s="144"/>
      <c r="F16" s="144"/>
      <c r="G16" s="143" t="s">
        <v>133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51">
        <v>21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>
        <v>105</v>
      </c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</row>
    <row r="17" spans="1:102" ht="15.6" customHeight="1" x14ac:dyDescent="0.25">
      <c r="A17" s="144" t="s">
        <v>58</v>
      </c>
      <c r="B17" s="144"/>
      <c r="C17" s="144"/>
      <c r="D17" s="144"/>
      <c r="E17" s="144"/>
      <c r="F17" s="144"/>
      <c r="G17" s="145" t="s">
        <v>147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</row>
    <row r="18" spans="1:102" ht="15.6" customHeight="1" x14ac:dyDescent="0.25">
      <c r="A18" s="144"/>
      <c r="B18" s="144"/>
      <c r="C18" s="144"/>
      <c r="D18" s="144"/>
      <c r="E18" s="144"/>
      <c r="F18" s="144"/>
      <c r="G18" s="143" t="s">
        <v>132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</row>
    <row r="19" spans="1:102" ht="15.6" customHeight="1" x14ac:dyDescent="0.25">
      <c r="A19" s="144"/>
      <c r="B19" s="144"/>
      <c r="C19" s="144"/>
      <c r="D19" s="144"/>
      <c r="E19" s="144"/>
      <c r="F19" s="144"/>
      <c r="G19" s="143" t="s">
        <v>135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51">
        <v>5</v>
      </c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>
        <v>356</v>
      </c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</row>
    <row r="20" spans="1:102" ht="15.6" customHeight="1" x14ac:dyDescent="0.25">
      <c r="A20" s="144" t="s">
        <v>60</v>
      </c>
      <c r="B20" s="144"/>
      <c r="C20" s="144"/>
      <c r="D20" s="144"/>
      <c r="E20" s="144"/>
      <c r="F20" s="144"/>
      <c r="G20" s="145" t="s">
        <v>136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</row>
    <row r="21" spans="1:102" ht="15.6" customHeight="1" x14ac:dyDescent="0.25">
      <c r="A21" s="144"/>
      <c r="B21" s="144"/>
      <c r="C21" s="144"/>
      <c r="D21" s="144"/>
      <c r="E21" s="144"/>
      <c r="F21" s="144"/>
      <c r="G21" s="143" t="s">
        <v>132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</row>
    <row r="22" spans="1:102" ht="15.6" customHeight="1" x14ac:dyDescent="0.25">
      <c r="A22" s="144"/>
      <c r="B22" s="144"/>
      <c r="C22" s="144"/>
      <c r="D22" s="144"/>
      <c r="E22" s="144"/>
      <c r="F22" s="144"/>
      <c r="G22" s="143" t="s">
        <v>148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51">
        <v>5</v>
      </c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>
        <v>1821.3</v>
      </c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</row>
    <row r="23" spans="1:102" ht="15.6" customHeight="1" x14ac:dyDescent="0.25">
      <c r="A23" s="144" t="s">
        <v>67</v>
      </c>
      <c r="B23" s="144"/>
      <c r="C23" s="144"/>
      <c r="D23" s="144"/>
      <c r="E23" s="144"/>
      <c r="F23" s="144"/>
      <c r="G23" s="145" t="s">
        <v>138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</row>
    <row r="24" spans="1:102" ht="15.6" customHeight="1" x14ac:dyDescent="0.25">
      <c r="A24" s="144"/>
      <c r="B24" s="144"/>
      <c r="C24" s="144"/>
      <c r="D24" s="144"/>
      <c r="E24" s="144"/>
      <c r="F24" s="144"/>
      <c r="G24" s="143" t="s">
        <v>132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</row>
    <row r="25" spans="1:102" ht="15.6" customHeight="1" x14ac:dyDescent="0.25">
      <c r="A25" s="144"/>
      <c r="B25" s="144"/>
      <c r="C25" s="144"/>
      <c r="D25" s="144"/>
      <c r="E25" s="144"/>
      <c r="F25" s="144"/>
      <c r="G25" s="143" t="s">
        <v>148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</row>
    <row r="26" spans="1:102" ht="15.6" customHeight="1" x14ac:dyDescent="0.25">
      <c r="A26" s="144" t="s">
        <v>69</v>
      </c>
      <c r="B26" s="144"/>
      <c r="C26" s="144"/>
      <c r="D26" s="144"/>
      <c r="E26" s="144"/>
      <c r="F26" s="144"/>
      <c r="G26" s="145" t="s">
        <v>139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</row>
    <row r="27" spans="1:102" ht="15.6" customHeight="1" x14ac:dyDescent="0.25">
      <c r="A27" s="144"/>
      <c r="B27" s="144"/>
      <c r="C27" s="144"/>
      <c r="D27" s="144"/>
      <c r="E27" s="144"/>
      <c r="F27" s="144"/>
      <c r="G27" s="143" t="s">
        <v>132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</row>
    <row r="28" spans="1:102" ht="15.6" customHeight="1" x14ac:dyDescent="0.25">
      <c r="A28" s="144"/>
      <c r="B28" s="144"/>
      <c r="C28" s="144"/>
      <c r="D28" s="144"/>
      <c r="E28" s="144"/>
      <c r="F28" s="144"/>
      <c r="G28" s="143" t="s">
        <v>148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</row>
    <row r="29" spans="1:102" ht="15.6" customHeight="1" x14ac:dyDescent="0.25">
      <c r="A29" s="144" t="s">
        <v>71</v>
      </c>
      <c r="B29" s="144"/>
      <c r="C29" s="144"/>
      <c r="D29" s="144"/>
      <c r="E29" s="144"/>
      <c r="F29" s="144"/>
      <c r="G29" s="145" t="s">
        <v>149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</row>
    <row r="30" spans="1:102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x14ac:dyDescent="0.25">
      <c r="A31" s="63" t="s">
        <v>141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02" ht="70.5" customHeight="1" x14ac:dyDescent="0.25">
      <c r="A32" s="142" t="s">
        <v>142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4" spans="3:86" s="50" customFormat="1" ht="15.75" x14ac:dyDescent="0.25">
      <c r="C34" s="50" t="s">
        <v>172</v>
      </c>
    </row>
    <row r="35" spans="3:86" s="50" customFormat="1" ht="15.75" x14ac:dyDescent="0.25">
      <c r="C35" s="50" t="s">
        <v>173</v>
      </c>
      <c r="CH35" s="50" t="s">
        <v>157</v>
      </c>
    </row>
  </sheetData>
  <mergeCells count="142">
    <mergeCell ref="CM19:CX19"/>
    <mergeCell ref="A15:F15"/>
    <mergeCell ref="G15:AH15"/>
    <mergeCell ref="AI15:AS15"/>
    <mergeCell ref="AT16:BD16"/>
    <mergeCell ref="BE16:BP16"/>
    <mergeCell ref="BQ15:CA15"/>
    <mergeCell ref="A31:CX31"/>
    <mergeCell ref="A32:CX32"/>
    <mergeCell ref="CM17:CX17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I26:AS26"/>
    <mergeCell ref="AT26:BD26"/>
    <mergeCell ref="BE26:BP26"/>
    <mergeCell ref="BQ26:CA26"/>
    <mergeCell ref="CB26:CL26"/>
    <mergeCell ref="CM26:CX26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9:CX9"/>
    <mergeCell ref="A10:CX10"/>
    <mergeCell ref="CB13:CL13"/>
    <mergeCell ref="CB15:CL15"/>
    <mergeCell ref="CM15:CX15"/>
    <mergeCell ref="BQ17:CA17"/>
    <mergeCell ref="AI16:AS16"/>
    <mergeCell ref="AI17:AS17"/>
    <mergeCell ref="G16:AH16"/>
    <mergeCell ref="AI14:AS14"/>
    <mergeCell ref="A14:F14"/>
    <mergeCell ref="G14:AH14"/>
    <mergeCell ref="CB18:CL18"/>
    <mergeCell ref="CM18:CX18"/>
    <mergeCell ref="CB17:CL17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BE20:BP20"/>
    <mergeCell ref="BQ20:CA20"/>
    <mergeCell ref="AT19:BD19"/>
    <mergeCell ref="BE19:BP19"/>
    <mergeCell ref="BQ19:CA19"/>
    <mergeCell ref="A18:F18"/>
    <mergeCell ref="G18:AH18"/>
    <mergeCell ref="AI18:AS18"/>
    <mergeCell ref="AT18:BD18"/>
    <mergeCell ref="BE18:BP18"/>
    <mergeCell ref="AI12:BP12"/>
    <mergeCell ref="BQ18:CA18"/>
    <mergeCell ref="BE13:BP13"/>
    <mergeCell ref="A16:F16"/>
    <mergeCell ref="AT17:BD17"/>
    <mergeCell ref="BE17:BP17"/>
    <mergeCell ref="CM13:CX13"/>
    <mergeCell ref="BQ16:CA16"/>
    <mergeCell ref="CB16:CL16"/>
    <mergeCell ref="CM16:CX16"/>
    <mergeCell ref="BQ14:CA14"/>
    <mergeCell ref="CM14:CX14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0:F20"/>
    <mergeCell ref="G20:AH20"/>
    <mergeCell ref="AI20:AS20"/>
    <mergeCell ref="AT20:BD20"/>
    <mergeCell ref="A22:F22"/>
    <mergeCell ref="G22:AH22"/>
    <mergeCell ref="AI22:AS22"/>
    <mergeCell ref="AT22:BD22"/>
    <mergeCell ref="BE22:BP22"/>
    <mergeCell ref="CB21:CL21"/>
    <mergeCell ref="CM21:CX21"/>
    <mergeCell ref="CB20:CL20"/>
    <mergeCell ref="CM22:CX22"/>
    <mergeCell ref="A21:F21"/>
    <mergeCell ref="BQ25:CA25"/>
    <mergeCell ref="CB25:CL25"/>
    <mergeCell ref="CM25:CX25"/>
    <mergeCell ref="BE23:BP23"/>
    <mergeCell ref="A23:F23"/>
    <mergeCell ref="CB24:CL24"/>
    <mergeCell ref="CM24:CX24"/>
    <mergeCell ref="CM23:CX23"/>
    <mergeCell ref="G23:AH23"/>
    <mergeCell ref="AI23:AS23"/>
    <mergeCell ref="AT23:BD23"/>
    <mergeCell ref="BQ23:CA23"/>
    <mergeCell ref="CB23:CL23"/>
    <mergeCell ref="G21:AH21"/>
    <mergeCell ref="AI21:AS21"/>
    <mergeCell ref="AT21:BD21"/>
    <mergeCell ref="A25:F25"/>
    <mergeCell ref="G25:AH25"/>
    <mergeCell ref="AI25:AS25"/>
    <mergeCell ref="AT25:BD25"/>
    <mergeCell ref="BE25:BP25"/>
    <mergeCell ref="BE21:BP21"/>
  </mergeCells>
  <printOptions horizontalCentered="1"/>
  <pageMargins left="0.9055118110236221" right="0.5118110236220472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3'!Область_печати</vt:lpstr>
      <vt:lpstr>'прил 4'!Область_печати</vt:lpstr>
      <vt:lpstr>'прил 5'!Область_печати</vt:lpstr>
      <vt:lpstr>'прил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Маслова</dc:creator>
  <cp:lastModifiedBy>Павлова</cp:lastModifiedBy>
  <cp:lastPrinted>2018-10-16T04:06:02Z</cp:lastPrinted>
  <dcterms:created xsi:type="dcterms:W3CDTF">2015-10-12T01:54:16Z</dcterms:created>
  <dcterms:modified xsi:type="dcterms:W3CDTF">2018-10-16T04:17:30Z</dcterms:modified>
</cp:coreProperties>
</file>